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7668" activeTab="2"/>
  </bookViews>
  <sheets>
    <sheet name="總表" sheetId="1" r:id="rId1"/>
    <sheet name="業師協同教學-張" sheetId="2" r:id="rId2"/>
    <sheet name="職場參訪-張" sheetId="3" r:id="rId3"/>
    <sheet name="學生學習資料庫-周" sheetId="4" r:id="rId4"/>
    <sheet name="畢業生調查-林" sheetId="5" r:id="rId5"/>
    <sheet name="學習成效-蔡" sheetId="6" r:id="rId6"/>
    <sheet name="體驗學習週-蔡" sheetId="7" r:id="rId7"/>
  </sheets>
  <definedNames/>
  <calcPr fullCalcOnLoad="1"/>
</workbook>
</file>

<file path=xl/sharedStrings.xml><?xml version="1.0" encoding="utf-8"?>
<sst xmlns="http://schemas.openxmlformats.org/spreadsheetml/2006/main" count="208" uniqueCount="96">
  <si>
    <r>
      <t>(</t>
    </r>
    <r>
      <rPr>
        <sz val="10"/>
        <color indexed="8"/>
        <rFont val="標楷體"/>
        <family val="4"/>
      </rPr>
      <t>單位：元</t>
    </r>
    <r>
      <rPr>
        <sz val="10"/>
        <color indexed="8"/>
        <rFont val="Times New Roman"/>
        <family val="1"/>
      </rPr>
      <t>)</t>
    </r>
  </si>
  <si>
    <t>計畫名稱</t>
  </si>
  <si>
    <t>計畫編號</t>
  </si>
  <si>
    <t>計畫期程</t>
  </si>
  <si>
    <t>計畫主持人</t>
  </si>
  <si>
    <t>經費總額</t>
  </si>
  <si>
    <t>會計科目</t>
  </si>
  <si>
    <t>經費需求明細</t>
  </si>
  <si>
    <t>經常門</t>
  </si>
  <si>
    <t>經費項目</t>
  </si>
  <si>
    <t>單價</t>
  </si>
  <si>
    <t>申請金額</t>
  </si>
  <si>
    <t>用途說明</t>
  </si>
  <si>
    <r>
      <t>數量</t>
    </r>
  </si>
  <si>
    <r>
      <rPr>
        <sz val="12"/>
        <color indexed="8"/>
        <rFont val="標楷體"/>
        <family val="4"/>
      </rPr>
      <t>業務費</t>
    </r>
  </si>
  <si>
    <r>
      <rPr>
        <b/>
        <sz val="12"/>
        <color indexed="8"/>
        <rFont val="標楷體"/>
        <family val="4"/>
      </rPr>
      <t>小計</t>
    </r>
  </si>
  <si>
    <r>
      <rPr>
        <sz val="12"/>
        <color indexed="8"/>
        <rFont val="標楷體"/>
        <family val="4"/>
      </rPr>
      <t>雜支</t>
    </r>
  </si>
  <si>
    <r>
      <rPr>
        <b/>
        <sz val="12"/>
        <color indexed="12"/>
        <rFont val="標楷體"/>
        <family val="4"/>
      </rPr>
      <t>合計（經常門）</t>
    </r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</si>
  <si>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</si>
  <si>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</si>
  <si>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張和然</t>
  </si>
  <si>
    <t>講師費</t>
  </si>
  <si>
    <t>車馬費</t>
  </si>
  <si>
    <t>工讀生</t>
  </si>
  <si>
    <t>單位二代健保費</t>
  </si>
  <si>
    <t>雜支</t>
  </si>
  <si>
    <t>租車</t>
  </si>
  <si>
    <t>保險</t>
  </si>
  <si>
    <t>午餐</t>
  </si>
  <si>
    <t>租用半天遊覽車</t>
  </si>
  <si>
    <t>租用全天遊覽車</t>
  </si>
  <si>
    <t>單位二代健保</t>
  </si>
  <si>
    <t>講師車馬費，依大眾交通工具檢據核銷</t>
  </si>
  <si>
    <t>建置書院式學習成效品保機制(1-1-3)建置學生學習資料庫與調查分析</t>
  </si>
  <si>
    <t>周奇勳</t>
  </si>
  <si>
    <t>工讀費</t>
  </si>
  <si>
    <t>雜支</t>
  </si>
  <si>
    <t>單位二代健保</t>
  </si>
  <si>
    <t>問卷印刷費</t>
  </si>
  <si>
    <t>郵資(附回郵)</t>
  </si>
  <si>
    <t>單位二代健保費</t>
  </si>
  <si>
    <t>座談會
茶點</t>
  </si>
  <si>
    <t>座談會
餐費</t>
  </si>
  <si>
    <t>畢業生流向調查 &amp;雇主滿意度調查</t>
  </si>
  <si>
    <t>一學年1-2場，配合系友回娘家</t>
  </si>
  <si>
    <t>追蹤式生涯輔導(2-1-1)畢業生流向調查 &amp;雇主滿意度調查</t>
  </si>
  <si>
    <t>林衍伶</t>
  </si>
  <si>
    <t>雜支</t>
  </si>
  <si>
    <t>文具</t>
  </si>
  <si>
    <t>蔡明達</t>
  </si>
  <si>
    <t>培養學以致用能力(1-2-3)體驗學習週</t>
  </si>
  <si>
    <t>交通費</t>
  </si>
  <si>
    <t>保險費</t>
  </si>
  <si>
    <t>安排體驗學習交通車經費</t>
  </si>
  <si>
    <t>學生三天保險費</t>
  </si>
  <si>
    <r>
      <rPr>
        <b/>
        <sz val="12"/>
        <color indexed="8"/>
        <rFont val="細明體"/>
        <family val="3"/>
      </rPr>
      <t>訓練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細明體"/>
        <family val="3"/>
      </rPr>
      <t>位工讀生進行</t>
    </r>
    <r>
      <rPr>
        <b/>
        <sz val="12"/>
        <color indexed="8"/>
        <rFont val="Times New Roman"/>
        <family val="1"/>
      </rPr>
      <t>EP</t>
    </r>
    <r>
      <rPr>
        <b/>
        <sz val="12"/>
        <color indexed="8"/>
        <rFont val="細明體"/>
        <family val="3"/>
      </rPr>
      <t>建置、處理</t>
    </r>
  </si>
  <si>
    <t>雜支</t>
  </si>
  <si>
    <r>
      <t>10</t>
    </r>
    <r>
      <rPr>
        <b/>
        <sz val="12"/>
        <color indexed="8"/>
        <rFont val="細明體"/>
        <family val="3"/>
      </rPr>
      <t>場</t>
    </r>
    <r>
      <rPr>
        <b/>
        <sz val="12"/>
        <color indexed="8"/>
        <rFont val="Times New Roman"/>
        <family val="1"/>
      </rPr>
      <t>*35</t>
    </r>
    <r>
      <rPr>
        <b/>
        <sz val="12"/>
        <color indexed="8"/>
        <rFont val="細明體"/>
        <family val="3"/>
      </rPr>
      <t>人</t>
    </r>
  </si>
  <si>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細明體"/>
        <family val="3"/>
      </rPr>
      <t>場</t>
    </r>
    <r>
      <rPr>
        <b/>
        <sz val="12"/>
        <color indexed="8"/>
        <rFont val="Times New Roman"/>
        <family val="1"/>
      </rPr>
      <t>*35</t>
    </r>
    <r>
      <rPr>
        <b/>
        <sz val="12"/>
        <color indexed="8"/>
        <rFont val="細明體"/>
        <family val="3"/>
      </rPr>
      <t>人</t>
    </r>
  </si>
  <si>
    <t>講師費用1場3小時*20場 / 1學期10場</t>
  </si>
  <si>
    <t>文具，共20場</t>
  </si>
  <si>
    <r>
      <t>10</t>
    </r>
    <r>
      <rPr>
        <b/>
        <sz val="12"/>
        <color indexed="8"/>
        <rFont val="細明體"/>
        <family val="3"/>
      </rPr>
      <t>場</t>
    </r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</si>
  <si>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</si>
  <si>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建置書院式學習成效品保機制(1-1-3)學生學習成效追蹤評估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</si>
  <si>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</si>
  <si>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蔡明達</t>
  </si>
  <si>
    <r>
      <t>數量</t>
    </r>
  </si>
  <si>
    <t>成果獎勵金</t>
  </si>
  <si>
    <t>選出5組優勝*兩學期</t>
  </si>
  <si>
    <t>雜支</t>
  </si>
  <si>
    <r>
      <rPr>
        <b/>
        <sz val="12"/>
        <color indexed="8"/>
        <rFont val="細明體"/>
        <family val="3"/>
      </rPr>
      <t>（文具、布置雜項</t>
    </r>
    <r>
      <rPr>
        <b/>
        <sz val="12"/>
        <color indexed="8"/>
        <rFont val="細明體"/>
        <family val="3"/>
      </rPr>
      <t>）</t>
    </r>
  </si>
  <si>
    <t>勞保勞退</t>
  </si>
  <si>
    <t>勞保勞退</t>
  </si>
  <si>
    <t>訓練4位學生撥打電話調查（4位*15時）、
辦理系友回娘家（4位*10時）</t>
  </si>
  <si>
    <t>1場4小時協助聯絡、海報製作、場佈、經費處理</t>
  </si>
  <si>
    <r>
      <t>10</t>
    </r>
    <r>
      <rPr>
        <b/>
        <sz val="12"/>
        <color indexed="8"/>
        <rFont val="細明體"/>
        <family val="3"/>
      </rPr>
      <t>場</t>
    </r>
    <r>
      <rPr>
        <b/>
        <sz val="12"/>
        <color indexed="8"/>
        <rFont val="Times New Roman"/>
        <family val="1"/>
      </rPr>
      <t>*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細明體"/>
        <family val="3"/>
      </rPr>
      <t>小時協助參訪前安排事宜</t>
    </r>
  </si>
  <si>
    <t>執行項目</t>
  </si>
  <si>
    <t>第二年經常門經費</t>
  </si>
  <si>
    <t>主持人</t>
  </si>
  <si>
    <r>
      <rPr>
        <b/>
        <sz val="13"/>
        <color indexed="8"/>
        <rFont val="標楷體"/>
        <family val="4"/>
      </rPr>
      <t>建置書院式學習成效品保機制(</t>
    </r>
    <r>
      <rPr>
        <b/>
        <sz val="13"/>
        <color indexed="8"/>
        <rFont val="Times New Roman"/>
        <family val="1"/>
      </rPr>
      <t>1-1-3</t>
    </r>
    <r>
      <rPr>
        <b/>
        <sz val="13"/>
        <color indexed="8"/>
        <rFont val="標楷體"/>
        <family val="4"/>
      </rPr>
      <t>)</t>
    </r>
  </si>
  <si>
    <t>學生學習資料分析</t>
  </si>
  <si>
    <t>周奇勳</t>
  </si>
  <si>
    <r>
      <rPr>
        <b/>
        <sz val="13"/>
        <color indexed="8"/>
        <rFont val="標楷體"/>
        <family val="4"/>
      </rPr>
      <t>培養學以致用能力(</t>
    </r>
    <r>
      <rPr>
        <b/>
        <sz val="13"/>
        <color indexed="8"/>
        <rFont val="Times New Roman"/>
        <family val="1"/>
      </rPr>
      <t>1-2-3</t>
    </r>
    <r>
      <rPr>
        <b/>
        <sz val="13"/>
        <color indexed="8"/>
        <rFont val="標楷體"/>
        <family val="4"/>
      </rPr>
      <t>)</t>
    </r>
  </si>
  <si>
    <t>體驗學習週</t>
  </si>
  <si>
    <t>蔡明達</t>
  </si>
  <si>
    <t>蔡明達</t>
  </si>
  <si>
    <t>張和然</t>
  </si>
  <si>
    <t>張和然</t>
  </si>
  <si>
    <r>
      <t>追蹤式生涯輔導(</t>
    </r>
    <r>
      <rPr>
        <b/>
        <sz val="13"/>
        <color indexed="8"/>
        <rFont val="Times New Roman"/>
        <family val="1"/>
      </rPr>
      <t>2-1-1</t>
    </r>
    <r>
      <rPr>
        <b/>
        <sz val="13"/>
        <color indexed="8"/>
        <rFont val="標楷體"/>
        <family val="4"/>
      </rPr>
      <t>)</t>
    </r>
  </si>
  <si>
    <r>
      <t xml:space="preserve">畢業生流向調查 </t>
    </r>
    <r>
      <rPr>
        <sz val="13"/>
        <color indexed="8"/>
        <rFont val="Times New Roman"/>
        <family val="1"/>
      </rPr>
      <t>&amp;</t>
    </r>
    <r>
      <rPr>
        <sz val="13"/>
        <color indexed="8"/>
        <rFont val="標楷體"/>
        <family val="4"/>
      </rPr>
      <t xml:space="preserve">雇主滿意度調查           </t>
    </r>
  </si>
  <si>
    <t>林衍伶</t>
  </si>
  <si>
    <t>學習成效-分流</t>
  </si>
  <si>
    <t>實務見習/職場參訪-分流</t>
  </si>
  <si>
    <t>業師協同教學-分流</t>
  </si>
  <si>
    <t>實務師資培訓(1-2-2-1)舉辦職場參訪</t>
  </si>
  <si>
    <t>實務師資培訓(1-2-2-1)業師協同教學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</si>
</sst>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12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12"/>
      <color indexed="8"/>
      <name val="細明體"/>
      <family val="3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標楷體"/>
      <family val="4"/>
    </font>
    <font>
      <sz val="12"/>
      <color indexed="8"/>
      <name val="細明體"/>
      <family val="3"/>
    </font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標楷體"/>
      <family val="4"/>
    </font>
    <font>
      <b/>
      <sz val="12"/>
      <color rgb="FFFFFFFF"/>
      <name val="標楷體"/>
      <family val="4"/>
    </font>
    <font>
      <b/>
      <sz val="12"/>
      <color rgb="FFFFFFFF"/>
      <name val="新細明體"/>
      <family val="1"/>
    </font>
    <font>
      <b/>
      <sz val="12"/>
      <color theme="1"/>
      <name val="細明體"/>
      <family val="3"/>
    </font>
    <font>
      <sz val="12"/>
      <color theme="1"/>
      <name val="細明體"/>
      <family val="3"/>
    </font>
    <font>
      <sz val="13"/>
      <color theme="1"/>
      <name val="標楷體"/>
      <family val="4"/>
    </font>
    <font>
      <b/>
      <sz val="13"/>
      <color theme="1"/>
      <name val="Times New Roman"/>
      <family val="1"/>
    </font>
    <font>
      <b/>
      <sz val="13"/>
      <color theme="1"/>
      <name val="標楷體"/>
      <family val="4"/>
    </font>
    <font>
      <sz val="12"/>
      <name val="Calibri"/>
      <family val="1"/>
    </font>
    <font>
      <b/>
      <sz val="12"/>
      <color rgb="FFFF0000"/>
      <name val="Times New Roman"/>
      <family val="1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sz val="10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rgb="FF0000FF"/>
      <name val="Times New Roman"/>
      <family val="1"/>
    </font>
    <font>
      <b/>
      <sz val="12"/>
      <color rgb="FF000000"/>
      <name val="新細明體"/>
      <family val="1"/>
    </font>
    <font>
      <b/>
      <sz val="14"/>
      <color theme="1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justify" vertical="center"/>
    </xf>
    <xf numFmtId="0" fontId="58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/>
    </xf>
    <xf numFmtId="0" fontId="60" fillId="0" borderId="10" xfId="0" applyFont="1" applyBorder="1" applyAlignment="1">
      <alignment vertical="center"/>
    </xf>
    <xf numFmtId="0" fontId="58" fillId="34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61" fillId="0" borderId="10" xfId="0" applyFont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justify" vertical="center"/>
    </xf>
    <xf numFmtId="0" fontId="58" fillId="35" borderId="12" xfId="0" applyFont="1" applyFill="1" applyBorder="1" applyAlignment="1">
      <alignment horizontal="justify" vertical="center"/>
    </xf>
    <xf numFmtId="0" fontId="62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justify" vertical="center" wrapText="1"/>
    </xf>
    <xf numFmtId="0" fontId="62" fillId="37" borderId="14" xfId="0" applyFont="1" applyFill="1" applyBorder="1" applyAlignment="1">
      <alignment horizontal="justify" vertical="center" wrapText="1"/>
    </xf>
    <xf numFmtId="0" fontId="63" fillId="38" borderId="14" xfId="0" applyFont="1" applyFill="1" applyBorder="1" applyAlignment="1">
      <alignment horizontal="justify" vertical="center"/>
    </xf>
    <xf numFmtId="0" fontId="64" fillId="38" borderId="15" xfId="0" applyFont="1" applyFill="1" applyBorder="1" applyAlignment="1">
      <alignment horizontal="justify" vertical="center"/>
    </xf>
    <xf numFmtId="0" fontId="62" fillId="33" borderId="14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justify" vertical="center"/>
    </xf>
    <xf numFmtId="0" fontId="58" fillId="34" borderId="1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justify" vertical="center"/>
    </xf>
    <xf numFmtId="0" fontId="61" fillId="0" borderId="10" xfId="0" applyFont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justify" vertical="center"/>
    </xf>
    <xf numFmtId="0" fontId="62" fillId="37" borderId="10" xfId="0" applyFont="1" applyFill="1" applyBorder="1" applyAlignment="1">
      <alignment horizontal="justify" vertical="center" wrapText="1"/>
    </xf>
    <xf numFmtId="0" fontId="63" fillId="38" borderId="10" xfId="0" applyFont="1" applyFill="1" applyBorder="1" applyAlignment="1">
      <alignment horizontal="justify" vertical="center"/>
    </xf>
    <xf numFmtId="0" fontId="64" fillId="38" borderId="10" xfId="0" applyFont="1" applyFill="1" applyBorder="1" applyAlignment="1">
      <alignment horizontal="justify" vertical="center"/>
    </xf>
    <xf numFmtId="0" fontId="58" fillId="35" borderId="18" xfId="0" applyFont="1" applyFill="1" applyBorder="1" applyAlignment="1">
      <alignment horizontal="justify" vertical="center"/>
    </xf>
    <xf numFmtId="0" fontId="66" fillId="0" borderId="10" xfId="0" applyFont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/>
    </xf>
    <xf numFmtId="177" fontId="58" fillId="34" borderId="10" xfId="0" applyNumberFormat="1" applyFont="1" applyFill="1" applyBorder="1" applyAlignment="1">
      <alignment horizontal="center" vertical="center"/>
    </xf>
    <xf numFmtId="177" fontId="58" fillId="35" borderId="10" xfId="0" applyNumberFormat="1" applyFont="1" applyFill="1" applyBorder="1" applyAlignment="1">
      <alignment horizontal="center" vertical="center"/>
    </xf>
    <xf numFmtId="177" fontId="58" fillId="34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33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33" applyNumberFormat="1" applyFont="1" applyAlignment="1">
      <alignment vertical="center"/>
    </xf>
    <xf numFmtId="0" fontId="0" fillId="35" borderId="10" xfId="0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justify" vertical="top" wrapText="1"/>
    </xf>
    <xf numFmtId="0" fontId="68" fillId="35" borderId="10" xfId="0" applyFont="1" applyFill="1" applyBorder="1" applyAlignment="1">
      <alignment horizontal="justify" vertical="top" wrapText="1"/>
    </xf>
    <xf numFmtId="0" fontId="69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horizontal="justify" vertical="top" wrapText="1"/>
    </xf>
    <xf numFmtId="178" fontId="70" fillId="0" borderId="10" xfId="33" applyNumberFormat="1" applyFont="1" applyBorder="1" applyAlignment="1">
      <alignment vertical="center"/>
    </xf>
    <xf numFmtId="178" fontId="0" fillId="0" borderId="19" xfId="33" applyNumberFormat="1" applyFont="1" applyFill="1" applyBorder="1" applyAlignment="1">
      <alignment vertical="center"/>
    </xf>
    <xf numFmtId="0" fontId="71" fillId="35" borderId="10" xfId="0" applyFont="1" applyFill="1" applyBorder="1" applyAlignment="1">
      <alignment vertical="center"/>
    </xf>
    <xf numFmtId="0" fontId="71" fillId="35" borderId="10" xfId="0" applyFont="1" applyFill="1" applyBorder="1" applyAlignment="1">
      <alignment horizontal="center" vertical="center"/>
    </xf>
    <xf numFmtId="177" fontId="58" fillId="35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horizontal="justify" vertical="center" wrapText="1"/>
    </xf>
    <xf numFmtId="177" fontId="58" fillId="34" borderId="10" xfId="0" applyNumberFormat="1" applyFont="1" applyFill="1" applyBorder="1" applyAlignment="1">
      <alignment vertical="center"/>
    </xf>
    <xf numFmtId="177" fontId="71" fillId="35" borderId="10" xfId="0" applyNumberFormat="1" applyFont="1" applyFill="1" applyBorder="1" applyAlignment="1">
      <alignment vertical="center"/>
    </xf>
    <xf numFmtId="177" fontId="65" fillId="0" borderId="10" xfId="0" applyNumberFormat="1" applyFont="1" applyFill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justify" vertical="center" wrapText="1"/>
    </xf>
    <xf numFmtId="177" fontId="59" fillId="0" borderId="10" xfId="0" applyNumberFormat="1" applyFont="1" applyBorder="1" applyAlignment="1">
      <alignment horizontal="center" vertical="center"/>
    </xf>
    <xf numFmtId="177" fontId="66" fillId="0" borderId="10" xfId="0" applyNumberFormat="1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vertical="center"/>
    </xf>
    <xf numFmtId="177" fontId="59" fillId="0" borderId="10" xfId="0" applyNumberFormat="1" applyFont="1" applyBorder="1" applyAlignment="1">
      <alignment horizontal="justify" vertical="center"/>
    </xf>
    <xf numFmtId="177" fontId="65" fillId="35" borderId="10" xfId="0" applyNumberFormat="1" applyFont="1" applyFill="1" applyBorder="1" applyAlignment="1">
      <alignment vertical="center"/>
    </xf>
    <xf numFmtId="177" fontId="72" fillId="0" borderId="0" xfId="0" applyNumberFormat="1" applyFont="1" applyAlignment="1">
      <alignment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horizontal="center" vertical="center"/>
    </xf>
    <xf numFmtId="183" fontId="73" fillId="0" borderId="10" xfId="0" applyNumberFormat="1" applyFont="1" applyFill="1" applyBorder="1" applyAlignment="1">
      <alignment vertical="center"/>
    </xf>
    <xf numFmtId="183" fontId="58" fillId="0" borderId="10" xfId="0" applyNumberFormat="1" applyFont="1" applyFill="1" applyBorder="1" applyAlignment="1">
      <alignment horizontal="center" vertical="center"/>
    </xf>
    <xf numFmtId="183" fontId="73" fillId="0" borderId="10" xfId="0" applyNumberFormat="1" applyFont="1" applyFill="1" applyBorder="1" applyAlignment="1">
      <alignment vertical="center" wrapText="1"/>
    </xf>
    <xf numFmtId="183" fontId="73" fillId="0" borderId="20" xfId="0" applyNumberFormat="1" applyFont="1" applyBorder="1" applyAlignment="1">
      <alignment horizontal="center" vertical="center" wrapText="1"/>
    </xf>
    <xf numFmtId="183" fontId="60" fillId="0" borderId="10" xfId="0" applyNumberFormat="1" applyFont="1" applyBorder="1" applyAlignment="1">
      <alignment horizontal="justify" vertical="center" wrapText="1"/>
    </xf>
    <xf numFmtId="183" fontId="59" fillId="0" borderId="10" xfId="0" applyNumberFormat="1" applyFont="1" applyBorder="1" applyAlignment="1">
      <alignment horizontal="justify" vertical="center"/>
    </xf>
    <xf numFmtId="183" fontId="58" fillId="34" borderId="10" xfId="0" applyNumberFormat="1" applyFont="1" applyFill="1" applyBorder="1" applyAlignment="1">
      <alignment horizontal="center" vertical="center"/>
    </xf>
    <xf numFmtId="183" fontId="58" fillId="34" borderId="10" xfId="0" applyNumberFormat="1" applyFont="1" applyFill="1" applyBorder="1" applyAlignment="1">
      <alignment vertical="center"/>
    </xf>
    <xf numFmtId="183" fontId="65" fillId="35" borderId="10" xfId="0" applyNumberFormat="1" applyFont="1" applyFill="1" applyBorder="1" applyAlignment="1">
      <alignment vertical="center"/>
    </xf>
    <xf numFmtId="183" fontId="71" fillId="35" borderId="10" xfId="0" applyNumberFormat="1" applyFont="1" applyFill="1" applyBorder="1" applyAlignment="1">
      <alignment vertical="center"/>
    </xf>
    <xf numFmtId="183" fontId="71" fillId="35" borderId="10" xfId="0" applyNumberFormat="1" applyFont="1" applyFill="1" applyBorder="1" applyAlignment="1">
      <alignment horizontal="center" vertical="center"/>
    </xf>
    <xf numFmtId="183" fontId="58" fillId="35" borderId="10" xfId="0" applyNumberFormat="1" applyFont="1" applyFill="1" applyBorder="1" applyAlignment="1">
      <alignment vertical="center"/>
    </xf>
    <xf numFmtId="183" fontId="58" fillId="35" borderId="10" xfId="0" applyNumberFormat="1" applyFont="1" applyFill="1" applyBorder="1" applyAlignment="1">
      <alignment horizontal="center" vertical="center"/>
    </xf>
    <xf numFmtId="183" fontId="61" fillId="0" borderId="10" xfId="0" applyNumberFormat="1" applyFont="1" applyBorder="1" applyAlignment="1">
      <alignment horizontal="justify" vertical="center" wrapText="1"/>
    </xf>
    <xf numFmtId="183" fontId="58" fillId="34" borderId="17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13" fillId="35" borderId="10" xfId="0" applyFont="1" applyFill="1" applyBorder="1" applyAlignment="1">
      <alignment horizontal="justify" vertical="top" wrapText="1"/>
    </xf>
    <xf numFmtId="0" fontId="0" fillId="35" borderId="10" xfId="0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62" fillId="0" borderId="21" xfId="0" applyFont="1" applyBorder="1" applyAlignment="1">
      <alignment horizontal="justify" vertical="center" wrapText="1"/>
    </xf>
    <xf numFmtId="0" fontId="62" fillId="37" borderId="21" xfId="0" applyFont="1" applyFill="1" applyBorder="1" applyAlignment="1">
      <alignment horizontal="center" vertical="center" wrapText="1"/>
    </xf>
    <xf numFmtId="176" fontId="75" fillId="0" borderId="21" xfId="0" applyNumberFormat="1" applyFont="1" applyBorder="1" applyAlignment="1">
      <alignment horizontal="justify" vertical="center" wrapText="1"/>
    </xf>
    <xf numFmtId="0" fontId="75" fillId="0" borderId="22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justify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justify" vertical="center" wrapText="1"/>
    </xf>
    <xf numFmtId="0" fontId="76" fillId="34" borderId="23" xfId="0" applyFont="1" applyFill="1" applyBorder="1" applyAlignment="1">
      <alignment horizontal="center" vertical="center"/>
    </xf>
    <xf numFmtId="0" fontId="76" fillId="34" borderId="24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justify" vertical="center"/>
    </xf>
    <xf numFmtId="0" fontId="76" fillId="34" borderId="26" xfId="0" applyFont="1" applyFill="1" applyBorder="1" applyAlignment="1">
      <alignment horizontal="justify"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justify" vertical="center"/>
    </xf>
    <xf numFmtId="0" fontId="58" fillId="34" borderId="15" xfId="0" applyFont="1" applyFill="1" applyBorder="1" applyAlignment="1">
      <alignment horizontal="justify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justify" vertical="center"/>
    </xf>
    <xf numFmtId="0" fontId="58" fillId="35" borderId="12" xfId="0" applyFont="1" applyFill="1" applyBorder="1" applyAlignment="1">
      <alignment horizontal="justify" vertical="center"/>
    </xf>
    <xf numFmtId="0" fontId="58" fillId="35" borderId="16" xfId="0" applyFont="1" applyFill="1" applyBorder="1" applyAlignment="1">
      <alignment horizontal="justify" vertical="center"/>
    </xf>
    <xf numFmtId="0" fontId="61" fillId="0" borderId="10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justify" vertical="center" wrapText="1"/>
    </xf>
    <xf numFmtId="177" fontId="58" fillId="0" borderId="11" xfId="0" applyNumberFormat="1" applyFont="1" applyFill="1" applyBorder="1" applyAlignment="1">
      <alignment horizontal="left" vertical="center" wrapText="1"/>
    </xf>
    <xf numFmtId="177" fontId="58" fillId="0" borderId="12" xfId="0" applyNumberFormat="1" applyFont="1" applyFill="1" applyBorder="1" applyAlignment="1">
      <alignment horizontal="left" vertical="center" wrapText="1"/>
    </xf>
    <xf numFmtId="177" fontId="58" fillId="0" borderId="16" xfId="0" applyNumberFormat="1" applyFont="1" applyFill="1" applyBorder="1" applyAlignment="1">
      <alignment horizontal="left" vertical="center" wrapText="1"/>
    </xf>
    <xf numFmtId="0" fontId="63" fillId="38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177" fontId="76" fillId="34" borderId="23" xfId="0" applyNumberFormat="1" applyFont="1" applyFill="1" applyBorder="1" applyAlignment="1">
      <alignment horizontal="center" vertical="center"/>
    </xf>
    <xf numFmtId="177" fontId="76" fillId="34" borderId="24" xfId="0" applyNumberFormat="1" applyFont="1" applyFill="1" applyBorder="1" applyAlignment="1">
      <alignment horizontal="center" vertical="center"/>
    </xf>
    <xf numFmtId="177" fontId="76" fillId="34" borderId="25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177" fontId="60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60" fillId="0" borderId="27" xfId="0" applyNumberFormat="1" applyFont="1" applyBorder="1" applyAlignment="1">
      <alignment horizontal="center" vertical="center"/>
    </xf>
    <xf numFmtId="177" fontId="60" fillId="0" borderId="28" xfId="0" applyNumberFormat="1" applyFont="1" applyBorder="1" applyAlignment="1">
      <alignment horizontal="center" vertical="center"/>
    </xf>
    <xf numFmtId="177" fontId="60" fillId="0" borderId="29" xfId="0" applyNumberFormat="1" applyFont="1" applyBorder="1" applyAlignment="1">
      <alignment horizontal="center" vertical="center"/>
    </xf>
    <xf numFmtId="0" fontId="58" fillId="35" borderId="11" xfId="0" applyFont="1" applyFill="1" applyBorder="1" applyAlignment="1">
      <alignment horizontal="justify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76" fillId="34" borderId="23" xfId="0" applyNumberFormat="1" applyFont="1" applyFill="1" applyBorder="1" applyAlignment="1">
      <alignment horizontal="center" vertical="center"/>
    </xf>
    <xf numFmtId="183" fontId="76" fillId="34" borderId="24" xfId="0" applyNumberFormat="1" applyFont="1" applyFill="1" applyBorder="1" applyAlignment="1">
      <alignment horizontal="center" vertical="center"/>
    </xf>
    <xf numFmtId="183" fontId="76" fillId="34" borderId="25" xfId="0" applyNumberFormat="1" applyFont="1" applyFill="1" applyBorder="1" applyAlignment="1">
      <alignment horizontal="center" vertical="center"/>
    </xf>
    <xf numFmtId="183" fontId="60" fillId="0" borderId="14" xfId="0" applyNumberFormat="1" applyFont="1" applyBorder="1" applyAlignment="1">
      <alignment horizontal="center" vertical="center"/>
    </xf>
    <xf numFmtId="183" fontId="60" fillId="0" borderId="27" xfId="0" applyNumberFormat="1" applyFont="1" applyBorder="1" applyAlignment="1">
      <alignment horizontal="center" vertical="center"/>
    </xf>
    <xf numFmtId="183" fontId="60" fillId="0" borderId="28" xfId="0" applyNumberFormat="1" applyFont="1" applyBorder="1" applyAlignment="1">
      <alignment horizontal="center" vertical="center"/>
    </xf>
    <xf numFmtId="183" fontId="60" fillId="0" borderId="29" xfId="0" applyNumberFormat="1" applyFont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4" borderId="18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justify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justify" vertical="center"/>
    </xf>
    <xf numFmtId="0" fontId="58" fillId="35" borderId="18" xfId="0" applyFont="1" applyFill="1" applyBorder="1" applyAlignment="1">
      <alignment horizontal="justify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right" vertical="center"/>
    </xf>
    <xf numFmtId="176" fontId="75" fillId="0" borderId="10" xfId="0" applyNumberFormat="1" applyFont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58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4.875" style="0" customWidth="1"/>
    <col min="2" max="2" width="40.875" style="0" customWidth="1"/>
    <col min="3" max="3" width="20.25390625" style="47" customWidth="1"/>
    <col min="4" max="4" width="13.00390625" style="0" customWidth="1"/>
  </cols>
  <sheetData>
    <row r="1" spans="1:4" ht="15.75">
      <c r="A1" s="44"/>
      <c r="B1" s="44" t="s">
        <v>76</v>
      </c>
      <c r="C1" s="45" t="s">
        <v>77</v>
      </c>
      <c r="D1" s="44" t="s">
        <v>78</v>
      </c>
    </row>
    <row r="2" spans="1:4" ht="15.75">
      <c r="A2" s="89" t="s">
        <v>79</v>
      </c>
      <c r="B2" s="90"/>
      <c r="C2" s="45"/>
      <c r="D2" s="44"/>
    </row>
    <row r="3" spans="1:4" ht="17.25">
      <c r="A3" s="48"/>
      <c r="B3" s="49" t="s">
        <v>80</v>
      </c>
      <c r="C3" s="54">
        <f>'學生學習資料庫-周'!E18</f>
        <v>18786.5</v>
      </c>
      <c r="D3" s="44" t="s">
        <v>81</v>
      </c>
    </row>
    <row r="4" spans="1:4" ht="15.75">
      <c r="A4" s="91" t="s">
        <v>82</v>
      </c>
      <c r="B4" s="92"/>
      <c r="C4" s="54"/>
      <c r="D4" s="44"/>
    </row>
    <row r="5" spans="1:4" ht="17.25">
      <c r="A5" s="50"/>
      <c r="B5" s="49" t="s">
        <v>83</v>
      </c>
      <c r="C5" s="54">
        <f>'體驗學習週-蔡'!E17</f>
        <v>31016</v>
      </c>
      <c r="D5" s="44" t="s">
        <v>84</v>
      </c>
    </row>
    <row r="6" spans="1:4" ht="17.25">
      <c r="A6" s="51"/>
      <c r="B6" s="49" t="s">
        <v>91</v>
      </c>
      <c r="C6" s="54">
        <f>'學習成效-蔡'!E23</f>
        <v>10600</v>
      </c>
      <c r="D6" s="44" t="s">
        <v>85</v>
      </c>
    </row>
    <row r="7" spans="1:4" ht="17.25">
      <c r="A7" s="48"/>
      <c r="B7" s="49" t="s">
        <v>92</v>
      </c>
      <c r="C7" s="54">
        <f>'職場參訪-張'!E23</f>
        <v>154233.36</v>
      </c>
      <c r="D7" s="44" t="s">
        <v>86</v>
      </c>
    </row>
    <row r="8" spans="1:4" ht="17.25">
      <c r="A8" s="48"/>
      <c r="B8" s="49" t="s">
        <v>93</v>
      </c>
      <c r="C8" s="54">
        <f>'業師協同教學-張'!E19</f>
        <v>138533.63199999998</v>
      </c>
      <c r="D8" s="44" t="s">
        <v>87</v>
      </c>
    </row>
    <row r="9" spans="1:4" ht="17.25">
      <c r="A9" s="52" t="s">
        <v>88</v>
      </c>
      <c r="B9" s="48"/>
      <c r="C9" s="54"/>
      <c r="D9" s="44"/>
    </row>
    <row r="10" spans="1:4" ht="17.25">
      <c r="A10" s="44"/>
      <c r="B10" s="53" t="s">
        <v>89</v>
      </c>
      <c r="C10" s="54">
        <f>'畢業生調查-林'!E21</f>
        <v>31830.952</v>
      </c>
      <c r="D10" s="44" t="s">
        <v>90</v>
      </c>
    </row>
    <row r="11" spans="3:4" ht="15.75">
      <c r="C11" s="55">
        <f>SUM(C2:C10)</f>
        <v>385000.44399999996</v>
      </c>
      <c r="D11" s="46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9"/>
  <sheetViews>
    <sheetView zoomScalePageLayoutView="0" workbookViewId="0" topLeftCell="A1">
      <selection activeCell="B3" sqref="B3:D3"/>
    </sheetView>
  </sheetViews>
  <sheetFormatPr defaultColWidth="9.00390625" defaultRowHeight="15.75"/>
  <cols>
    <col min="1" max="1" width="11.375" style="0" customWidth="1"/>
    <col min="2" max="2" width="10.875" style="0" customWidth="1"/>
    <col min="3" max="4" width="10.00390625" style="0" customWidth="1"/>
    <col min="5" max="5" width="12.00390625" style="0" customWidth="1"/>
    <col min="8" max="8" width="29.25390625" style="0" customWidth="1"/>
    <col min="9" max="40" width="8.875" style="8" customWidth="1"/>
  </cols>
  <sheetData>
    <row r="1" spans="1:8" ht="23.25" customHeight="1">
      <c r="A1" s="93" t="s">
        <v>19</v>
      </c>
      <c r="B1" s="94"/>
      <c r="C1" s="94"/>
      <c r="D1" s="94"/>
      <c r="E1" s="94"/>
      <c r="F1" s="94"/>
      <c r="G1" s="94"/>
      <c r="H1" s="94"/>
    </row>
    <row r="2" spans="1:8" ht="16.5" thickBo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33" customHeight="1">
      <c r="A3" s="15" t="s">
        <v>1</v>
      </c>
      <c r="B3" s="96" t="s">
        <v>95</v>
      </c>
      <c r="C3" s="96"/>
      <c r="D3" s="96"/>
      <c r="E3" s="97" t="s">
        <v>2</v>
      </c>
      <c r="F3" s="97"/>
      <c r="G3" s="98"/>
      <c r="H3" s="99"/>
    </row>
    <row r="4" spans="1:8" ht="33" customHeight="1">
      <c r="A4" s="16" t="s">
        <v>3</v>
      </c>
      <c r="B4" s="100" t="s">
        <v>18</v>
      </c>
      <c r="C4" s="100"/>
      <c r="D4" s="100"/>
      <c r="E4" s="101" t="s">
        <v>4</v>
      </c>
      <c r="F4" s="101"/>
      <c r="G4" s="102" t="s">
        <v>20</v>
      </c>
      <c r="H4" s="103"/>
    </row>
    <row r="5" spans="1:8" ht="30.75" customHeight="1">
      <c r="A5" s="16" t="s">
        <v>5</v>
      </c>
      <c r="B5" s="125">
        <f>E19</f>
        <v>138533.63199999998</v>
      </c>
      <c r="C5" s="126"/>
      <c r="D5" s="126"/>
      <c r="E5" s="126"/>
      <c r="F5" s="126"/>
      <c r="G5" s="126"/>
      <c r="H5" s="127"/>
    </row>
    <row r="6" spans="1:8" ht="15.75">
      <c r="A6" s="17" t="s">
        <v>6</v>
      </c>
      <c r="B6" s="128" t="s">
        <v>7</v>
      </c>
      <c r="C6" s="128"/>
      <c r="D6" s="128"/>
      <c r="E6" s="128"/>
      <c r="F6" s="128"/>
      <c r="G6" s="128"/>
      <c r="H6" s="18"/>
    </row>
    <row r="7" spans="1:8" ht="20.25" customHeight="1">
      <c r="A7" s="19" t="s">
        <v>8</v>
      </c>
      <c r="B7" s="13" t="s">
        <v>9</v>
      </c>
      <c r="C7" s="13" t="s">
        <v>10</v>
      </c>
      <c r="D7" s="13" t="s">
        <v>13</v>
      </c>
      <c r="E7" s="1" t="s">
        <v>11</v>
      </c>
      <c r="F7" s="129" t="s">
        <v>12</v>
      </c>
      <c r="G7" s="129"/>
      <c r="H7" s="130"/>
    </row>
    <row r="8" spans="1:8" ht="30" customHeight="1">
      <c r="A8" s="116" t="s">
        <v>14</v>
      </c>
      <c r="B8" s="22" t="s">
        <v>21</v>
      </c>
      <c r="C8" s="10">
        <v>1600</v>
      </c>
      <c r="D8" s="10">
        <v>60</v>
      </c>
      <c r="E8" s="14">
        <f>C8*D8</f>
        <v>96000</v>
      </c>
      <c r="F8" s="117" t="s">
        <v>59</v>
      </c>
      <c r="G8" s="118"/>
      <c r="H8" s="119"/>
    </row>
    <row r="9" spans="1:8" ht="30" customHeight="1">
      <c r="A9" s="116"/>
      <c r="B9" s="22" t="s">
        <v>22</v>
      </c>
      <c r="C9" s="10">
        <v>1000</v>
      </c>
      <c r="D9" s="10">
        <v>20</v>
      </c>
      <c r="E9" s="14">
        <f aca="true" t="shared" si="0" ref="E9:E15">C9*D9</f>
        <v>20000</v>
      </c>
      <c r="F9" s="117" t="s">
        <v>32</v>
      </c>
      <c r="G9" s="118"/>
      <c r="H9" s="119"/>
    </row>
    <row r="10" spans="1:8" ht="30" customHeight="1">
      <c r="A10" s="116"/>
      <c r="B10" s="22" t="s">
        <v>23</v>
      </c>
      <c r="C10" s="10">
        <v>120</v>
      </c>
      <c r="D10" s="10">
        <v>96</v>
      </c>
      <c r="E10" s="14">
        <f t="shared" si="0"/>
        <v>11520</v>
      </c>
      <c r="F10" s="117" t="s">
        <v>74</v>
      </c>
      <c r="G10" s="118"/>
      <c r="H10" s="119"/>
    </row>
    <row r="11" spans="1:8" ht="30" customHeight="1">
      <c r="A11" s="116"/>
      <c r="B11" s="22" t="s">
        <v>24</v>
      </c>
      <c r="C11" s="39">
        <f>(E8+E10)*0.0191</f>
        <v>2053.632</v>
      </c>
      <c r="D11" s="39">
        <v>1</v>
      </c>
      <c r="E11" s="40">
        <f t="shared" si="0"/>
        <v>2053.632</v>
      </c>
      <c r="F11" s="118"/>
      <c r="G11" s="118"/>
      <c r="H11" s="119"/>
    </row>
    <row r="12" spans="1:8" ht="30" customHeight="1">
      <c r="A12" s="116"/>
      <c r="B12" s="38" t="s">
        <v>71</v>
      </c>
      <c r="C12" s="26">
        <v>20</v>
      </c>
      <c r="D12" s="26">
        <v>96</v>
      </c>
      <c r="E12" s="14">
        <f t="shared" si="0"/>
        <v>1920</v>
      </c>
      <c r="F12" s="109"/>
      <c r="G12" s="109"/>
      <c r="H12" s="110"/>
    </row>
    <row r="13" spans="1:8" ht="30" customHeight="1">
      <c r="A13" s="116"/>
      <c r="B13" s="4"/>
      <c r="C13" s="3"/>
      <c r="D13" s="4"/>
      <c r="E13" s="14">
        <f t="shared" si="0"/>
        <v>0</v>
      </c>
      <c r="F13" s="109"/>
      <c r="G13" s="109"/>
      <c r="H13" s="110"/>
    </row>
    <row r="14" spans="1:8" ht="15.75">
      <c r="A14" s="116"/>
      <c r="B14" s="2" t="s">
        <v>15</v>
      </c>
      <c r="C14" s="5"/>
      <c r="D14" s="5"/>
      <c r="E14" s="41">
        <f>SUM(E8:E13)</f>
        <v>131493.63199999998</v>
      </c>
      <c r="F14" s="111"/>
      <c r="G14" s="111"/>
      <c r="H14" s="112"/>
    </row>
    <row r="15" spans="1:8" ht="30" customHeight="1">
      <c r="A15" s="113" t="s">
        <v>16</v>
      </c>
      <c r="B15" s="23" t="s">
        <v>25</v>
      </c>
      <c r="C15" s="6">
        <v>352</v>
      </c>
      <c r="D15" s="6">
        <v>20</v>
      </c>
      <c r="E15" s="40">
        <f t="shared" si="0"/>
        <v>7040</v>
      </c>
      <c r="F15" s="120" t="s">
        <v>60</v>
      </c>
      <c r="G15" s="121"/>
      <c r="H15" s="122"/>
    </row>
    <row r="16" spans="1:8" ht="30" customHeight="1">
      <c r="A16" s="114"/>
      <c r="B16" s="6"/>
      <c r="C16" s="6"/>
      <c r="D16" s="6"/>
      <c r="E16" s="42">
        <f>C16*D16</f>
        <v>0</v>
      </c>
      <c r="F16" s="11"/>
      <c r="G16" s="12"/>
      <c r="H16" s="20"/>
    </row>
    <row r="17" spans="1:8" ht="30" customHeight="1">
      <c r="A17" s="114"/>
      <c r="B17" s="9"/>
      <c r="C17" s="9"/>
      <c r="D17" s="9"/>
      <c r="E17" s="42">
        <f>C17*D17</f>
        <v>0</v>
      </c>
      <c r="F17" s="123"/>
      <c r="G17" s="123"/>
      <c r="H17" s="124"/>
    </row>
    <row r="18" spans="1:8" ht="15.75">
      <c r="A18" s="115"/>
      <c r="B18" s="2" t="s">
        <v>15</v>
      </c>
      <c r="C18" s="5"/>
      <c r="D18" s="5"/>
      <c r="E18" s="41">
        <f>SUM(E15:E17)</f>
        <v>7040</v>
      </c>
      <c r="F18" s="111"/>
      <c r="G18" s="111"/>
      <c r="H18" s="112"/>
    </row>
    <row r="19" spans="1:8" ht="17.25" customHeight="1" thickBot="1">
      <c r="A19" s="104" t="s">
        <v>17</v>
      </c>
      <c r="B19" s="105"/>
      <c r="C19" s="105"/>
      <c r="D19" s="106"/>
      <c r="E19" s="43">
        <f>E14+E18</f>
        <v>138533.63199999998</v>
      </c>
      <c r="F19" s="107"/>
      <c r="G19" s="107"/>
      <c r="H19" s="108"/>
    </row>
  </sheetData>
  <sheetProtection/>
  <mergeCells count="25">
    <mergeCell ref="F15:H15"/>
    <mergeCell ref="F17:H17"/>
    <mergeCell ref="B5:H5"/>
    <mergeCell ref="B6:G6"/>
    <mergeCell ref="F7:H7"/>
    <mergeCell ref="F18:H18"/>
    <mergeCell ref="F12:H12"/>
    <mergeCell ref="A19:D19"/>
    <mergeCell ref="F19:H19"/>
    <mergeCell ref="F13:H13"/>
    <mergeCell ref="F14:H14"/>
    <mergeCell ref="A15:A18"/>
    <mergeCell ref="A8:A14"/>
    <mergeCell ref="F8:H8"/>
    <mergeCell ref="F9:H9"/>
    <mergeCell ref="F10:H10"/>
    <mergeCell ref="F11:H11"/>
    <mergeCell ref="A1:H1"/>
    <mergeCell ref="A2:H2"/>
    <mergeCell ref="B3:D3"/>
    <mergeCell ref="E3:F3"/>
    <mergeCell ref="G3:H3"/>
    <mergeCell ref="B4:D4"/>
    <mergeCell ref="E4:F4"/>
    <mergeCell ref="G4:H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3"/>
  <sheetViews>
    <sheetView tabSelected="1" zoomScalePageLayoutView="0" workbookViewId="0" topLeftCell="A1">
      <selection activeCell="F11" sqref="F11:H11"/>
    </sheetView>
  </sheetViews>
  <sheetFormatPr defaultColWidth="9.00390625" defaultRowHeight="15.75"/>
  <cols>
    <col min="1" max="1" width="11.375" style="0" customWidth="1"/>
    <col min="2" max="2" width="10.875" style="0" customWidth="1"/>
    <col min="3" max="4" width="10.00390625" style="0" customWidth="1"/>
    <col min="5" max="5" width="12.00390625" style="0" customWidth="1"/>
    <col min="8" max="8" width="29.25390625" style="0" customWidth="1"/>
    <col min="9" max="40" width="8.875" style="8" customWidth="1"/>
  </cols>
  <sheetData>
    <row r="1" spans="1:8" ht="23.25" customHeight="1">
      <c r="A1" s="93" t="s">
        <v>19</v>
      </c>
      <c r="B1" s="94"/>
      <c r="C1" s="94"/>
      <c r="D1" s="94"/>
      <c r="E1" s="94"/>
      <c r="F1" s="94"/>
      <c r="G1" s="94"/>
      <c r="H1" s="94"/>
    </row>
    <row r="2" spans="1:8" ht="16.5" thickBo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33" customHeight="1">
      <c r="A3" s="15" t="s">
        <v>1</v>
      </c>
      <c r="B3" s="96" t="s">
        <v>94</v>
      </c>
      <c r="C3" s="96"/>
      <c r="D3" s="96"/>
      <c r="E3" s="97" t="s">
        <v>2</v>
      </c>
      <c r="F3" s="97"/>
      <c r="G3" s="98"/>
      <c r="H3" s="99"/>
    </row>
    <row r="4" spans="1:8" ht="33" customHeight="1">
      <c r="A4" s="16" t="s">
        <v>3</v>
      </c>
      <c r="B4" s="100" t="s">
        <v>18</v>
      </c>
      <c r="C4" s="100"/>
      <c r="D4" s="100"/>
      <c r="E4" s="101" t="s">
        <v>4</v>
      </c>
      <c r="F4" s="101"/>
      <c r="G4" s="102" t="s">
        <v>20</v>
      </c>
      <c r="H4" s="103"/>
    </row>
    <row r="5" spans="1:8" ht="30.75" customHeight="1">
      <c r="A5" s="16" t="s">
        <v>5</v>
      </c>
      <c r="B5" s="125">
        <f>E23</f>
        <v>154233.36</v>
      </c>
      <c r="C5" s="126"/>
      <c r="D5" s="126"/>
      <c r="E5" s="126"/>
      <c r="F5" s="126"/>
      <c r="G5" s="126"/>
      <c r="H5" s="127"/>
    </row>
    <row r="6" spans="1:8" ht="15.75">
      <c r="A6" s="17" t="s">
        <v>6</v>
      </c>
      <c r="B6" s="128" t="s">
        <v>7</v>
      </c>
      <c r="C6" s="128"/>
      <c r="D6" s="128"/>
      <c r="E6" s="128"/>
      <c r="F6" s="128"/>
      <c r="G6" s="128"/>
      <c r="H6" s="18"/>
    </row>
    <row r="7" spans="1:8" ht="20.25" customHeight="1">
      <c r="A7" s="19" t="s">
        <v>8</v>
      </c>
      <c r="B7" s="13" t="s">
        <v>9</v>
      </c>
      <c r="C7" s="13" t="s">
        <v>10</v>
      </c>
      <c r="D7" s="13" t="s">
        <v>13</v>
      </c>
      <c r="E7" s="1" t="s">
        <v>11</v>
      </c>
      <c r="F7" s="129" t="s">
        <v>12</v>
      </c>
      <c r="G7" s="129"/>
      <c r="H7" s="130"/>
    </row>
    <row r="8" spans="1:8" ht="30" customHeight="1">
      <c r="A8" s="136" t="s">
        <v>14</v>
      </c>
      <c r="B8" s="62" t="s">
        <v>26</v>
      </c>
      <c r="C8" s="39">
        <v>8000</v>
      </c>
      <c r="D8" s="39">
        <v>7</v>
      </c>
      <c r="E8" s="40">
        <f>C8*D8</f>
        <v>56000</v>
      </c>
      <c r="F8" s="117" t="s">
        <v>29</v>
      </c>
      <c r="G8" s="118"/>
      <c r="H8" s="119"/>
    </row>
    <row r="9" spans="1:8" ht="30" customHeight="1">
      <c r="A9" s="136"/>
      <c r="B9" s="62" t="s">
        <v>26</v>
      </c>
      <c r="C9" s="39">
        <v>14000</v>
      </c>
      <c r="D9" s="39">
        <v>3</v>
      </c>
      <c r="E9" s="40">
        <f aca="true" t="shared" si="0" ref="E9:E19">C9*D9</f>
        <v>42000</v>
      </c>
      <c r="F9" s="117" t="s">
        <v>30</v>
      </c>
      <c r="G9" s="118"/>
      <c r="H9" s="119"/>
    </row>
    <row r="10" spans="1:8" ht="30" customHeight="1">
      <c r="A10" s="136"/>
      <c r="B10" s="62" t="s">
        <v>27</v>
      </c>
      <c r="C10" s="39">
        <v>40</v>
      </c>
      <c r="D10" s="39">
        <v>350</v>
      </c>
      <c r="E10" s="40">
        <f t="shared" si="0"/>
        <v>14000</v>
      </c>
      <c r="F10" s="137" t="s">
        <v>57</v>
      </c>
      <c r="G10" s="118"/>
      <c r="H10" s="119"/>
    </row>
    <row r="11" spans="1:8" ht="30" customHeight="1">
      <c r="A11" s="136"/>
      <c r="B11" s="62" t="s">
        <v>28</v>
      </c>
      <c r="C11" s="39">
        <v>70</v>
      </c>
      <c r="D11" s="39">
        <v>350</v>
      </c>
      <c r="E11" s="40">
        <f t="shared" si="0"/>
        <v>24500</v>
      </c>
      <c r="F11" s="137" t="s">
        <v>58</v>
      </c>
      <c r="G11" s="118"/>
      <c r="H11" s="119"/>
    </row>
    <row r="12" spans="1:8" ht="30" customHeight="1">
      <c r="A12" s="136"/>
      <c r="B12" s="62" t="s">
        <v>23</v>
      </c>
      <c r="C12" s="39">
        <v>120</v>
      </c>
      <c r="D12" s="39">
        <v>80</v>
      </c>
      <c r="E12" s="40">
        <f t="shared" si="0"/>
        <v>9600</v>
      </c>
      <c r="F12" s="137" t="s">
        <v>75</v>
      </c>
      <c r="G12" s="118"/>
      <c r="H12" s="119"/>
    </row>
    <row r="13" spans="1:8" ht="30" customHeight="1">
      <c r="A13" s="136"/>
      <c r="B13" s="63" t="s">
        <v>31</v>
      </c>
      <c r="C13" s="64">
        <f>E12*0.0191</f>
        <v>183.35999999999999</v>
      </c>
      <c r="D13" s="64">
        <v>1</v>
      </c>
      <c r="E13" s="40">
        <f t="shared" si="0"/>
        <v>183.35999999999999</v>
      </c>
      <c r="F13" s="109"/>
      <c r="G13" s="109"/>
      <c r="H13" s="110"/>
    </row>
    <row r="14" spans="1:8" ht="30" customHeight="1">
      <c r="A14" s="136"/>
      <c r="B14" s="65" t="s">
        <v>71</v>
      </c>
      <c r="C14" s="64">
        <v>20</v>
      </c>
      <c r="D14" s="64">
        <v>80</v>
      </c>
      <c r="E14" s="40">
        <f t="shared" si="0"/>
        <v>1600</v>
      </c>
      <c r="F14" s="134"/>
      <c r="G14" s="134"/>
      <c r="H14" s="135"/>
    </row>
    <row r="15" spans="1:8" ht="30" customHeight="1">
      <c r="A15" s="136"/>
      <c r="B15" s="66"/>
      <c r="C15" s="66"/>
      <c r="D15" s="66"/>
      <c r="E15" s="40">
        <f t="shared" si="0"/>
        <v>0</v>
      </c>
      <c r="F15" s="109"/>
      <c r="G15" s="109"/>
      <c r="H15" s="110"/>
    </row>
    <row r="16" spans="1:8" ht="30" customHeight="1">
      <c r="A16" s="136"/>
      <c r="B16" s="66"/>
      <c r="C16" s="66"/>
      <c r="D16" s="66"/>
      <c r="E16" s="40">
        <f t="shared" si="0"/>
        <v>0</v>
      </c>
      <c r="F16" s="109"/>
      <c r="G16" s="109"/>
      <c r="H16" s="110"/>
    </row>
    <row r="17" spans="1:8" ht="30" customHeight="1">
      <c r="A17" s="136"/>
      <c r="B17" s="67"/>
      <c r="C17" s="68"/>
      <c r="D17" s="67"/>
      <c r="E17" s="40">
        <f t="shared" si="0"/>
        <v>0</v>
      </c>
      <c r="F17" s="109"/>
      <c r="G17" s="109"/>
      <c r="H17" s="110"/>
    </row>
    <row r="18" spans="1:8" ht="15.75">
      <c r="A18" s="136"/>
      <c r="B18" s="41" t="s">
        <v>15</v>
      </c>
      <c r="C18" s="60"/>
      <c r="D18" s="60"/>
      <c r="E18" s="41">
        <f>SUM(E8:E17)</f>
        <v>147883.36</v>
      </c>
      <c r="F18" s="111"/>
      <c r="G18" s="111"/>
      <c r="H18" s="112"/>
    </row>
    <row r="19" spans="1:8" ht="30" customHeight="1">
      <c r="A19" s="138" t="s">
        <v>16</v>
      </c>
      <c r="B19" s="69" t="s">
        <v>25</v>
      </c>
      <c r="C19" s="58">
        <v>635</v>
      </c>
      <c r="D19" s="58">
        <v>10</v>
      </c>
      <c r="E19" s="40">
        <f t="shared" si="0"/>
        <v>6350</v>
      </c>
      <c r="F19" s="141" t="s">
        <v>61</v>
      </c>
      <c r="G19" s="121"/>
      <c r="H19" s="122"/>
    </row>
    <row r="20" spans="1:8" ht="30" customHeight="1">
      <c r="A20" s="139"/>
      <c r="B20" s="58"/>
      <c r="C20" s="58"/>
      <c r="D20" s="58"/>
      <c r="E20" s="42">
        <f>C20*D20</f>
        <v>0</v>
      </c>
      <c r="F20" s="11"/>
      <c r="G20" s="12"/>
      <c r="H20" s="20"/>
    </row>
    <row r="21" spans="1:8" ht="30" customHeight="1">
      <c r="A21" s="139"/>
      <c r="B21" s="59"/>
      <c r="C21" s="59"/>
      <c r="D21" s="59"/>
      <c r="E21" s="42">
        <f>C21*D21</f>
        <v>0</v>
      </c>
      <c r="F21" s="123"/>
      <c r="G21" s="123"/>
      <c r="H21" s="124"/>
    </row>
    <row r="22" spans="1:8" ht="15.75">
      <c r="A22" s="140"/>
      <c r="B22" s="41" t="s">
        <v>15</v>
      </c>
      <c r="C22" s="60"/>
      <c r="D22" s="60"/>
      <c r="E22" s="41">
        <f>SUM(E19:E21)</f>
        <v>6350</v>
      </c>
      <c r="F22" s="111"/>
      <c r="G22" s="111"/>
      <c r="H22" s="112"/>
    </row>
    <row r="23" spans="1:8" ht="17.25" customHeight="1" thickBot="1">
      <c r="A23" s="131" t="s">
        <v>17</v>
      </c>
      <c r="B23" s="132"/>
      <c r="C23" s="132"/>
      <c r="D23" s="133"/>
      <c r="E23" s="43">
        <f>E18+E22</f>
        <v>154233.36</v>
      </c>
      <c r="F23" s="107"/>
      <c r="G23" s="107"/>
      <c r="H23" s="108"/>
    </row>
  </sheetData>
  <sheetProtection/>
  <mergeCells count="29">
    <mergeCell ref="A19:A22"/>
    <mergeCell ref="F19:H19"/>
    <mergeCell ref="F21:H21"/>
    <mergeCell ref="B5:H5"/>
    <mergeCell ref="B6:G6"/>
    <mergeCell ref="F7:H7"/>
    <mergeCell ref="F22:H22"/>
    <mergeCell ref="F12:H12"/>
    <mergeCell ref="F13:H13"/>
    <mergeCell ref="F17:H17"/>
    <mergeCell ref="A23:D23"/>
    <mergeCell ref="F23:H23"/>
    <mergeCell ref="F14:H14"/>
    <mergeCell ref="F15:H15"/>
    <mergeCell ref="F16:H16"/>
    <mergeCell ref="A8:A18"/>
    <mergeCell ref="F8:H8"/>
    <mergeCell ref="F9:H9"/>
    <mergeCell ref="F10:H10"/>
    <mergeCell ref="F11:H11"/>
    <mergeCell ref="F18:H18"/>
    <mergeCell ref="A1:H1"/>
    <mergeCell ref="A2:H2"/>
    <mergeCell ref="B3:D3"/>
    <mergeCell ref="E3:F3"/>
    <mergeCell ref="G3:H3"/>
    <mergeCell ref="B4:D4"/>
    <mergeCell ref="E4:F4"/>
    <mergeCell ref="G4:H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8"/>
  <sheetViews>
    <sheetView zoomScalePageLayoutView="0" workbookViewId="0" topLeftCell="A1">
      <selection activeCell="B5" sqref="B5:H5"/>
    </sheetView>
  </sheetViews>
  <sheetFormatPr defaultColWidth="9.00390625" defaultRowHeight="15.75"/>
  <cols>
    <col min="1" max="1" width="11.375" style="0" customWidth="1"/>
    <col min="2" max="2" width="10.875" style="0" customWidth="1"/>
    <col min="3" max="4" width="10.00390625" style="0" customWidth="1"/>
    <col min="5" max="5" width="12.00390625" style="0" customWidth="1"/>
    <col min="8" max="8" width="29.25390625" style="0" customWidth="1"/>
    <col min="9" max="40" width="8.875" style="8" customWidth="1"/>
  </cols>
  <sheetData>
    <row r="1" spans="1:8" ht="23.25" customHeight="1">
      <c r="A1" s="93" t="s">
        <v>19</v>
      </c>
      <c r="B1" s="94"/>
      <c r="C1" s="94"/>
      <c r="D1" s="94"/>
      <c r="E1" s="94"/>
      <c r="F1" s="94"/>
      <c r="G1" s="94"/>
      <c r="H1" s="94"/>
    </row>
    <row r="2" spans="1:8" ht="16.5" thickBo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63" customHeight="1">
      <c r="A3" s="15" t="s">
        <v>1</v>
      </c>
      <c r="B3" s="96" t="s">
        <v>33</v>
      </c>
      <c r="C3" s="96"/>
      <c r="D3" s="96"/>
      <c r="E3" s="97" t="s">
        <v>2</v>
      </c>
      <c r="F3" s="97"/>
      <c r="G3" s="98"/>
      <c r="H3" s="99"/>
    </row>
    <row r="4" spans="1:8" ht="33" customHeight="1">
      <c r="A4" s="16" t="s">
        <v>3</v>
      </c>
      <c r="B4" s="100" t="s">
        <v>18</v>
      </c>
      <c r="C4" s="100"/>
      <c r="D4" s="100"/>
      <c r="E4" s="101" t="s">
        <v>4</v>
      </c>
      <c r="F4" s="101"/>
      <c r="G4" s="102" t="s">
        <v>34</v>
      </c>
      <c r="H4" s="103"/>
    </row>
    <row r="5" spans="1:8" ht="30.75" customHeight="1">
      <c r="A5" s="16" t="s">
        <v>5</v>
      </c>
      <c r="B5" s="125">
        <f>E18</f>
        <v>18786.5</v>
      </c>
      <c r="C5" s="126"/>
      <c r="D5" s="126"/>
      <c r="E5" s="126"/>
      <c r="F5" s="126"/>
      <c r="G5" s="126"/>
      <c r="H5" s="127"/>
    </row>
    <row r="6" spans="1:8" ht="15.75">
      <c r="A6" s="17" t="s">
        <v>6</v>
      </c>
      <c r="B6" s="128" t="s">
        <v>7</v>
      </c>
      <c r="C6" s="128"/>
      <c r="D6" s="128"/>
      <c r="E6" s="128"/>
      <c r="F6" s="128"/>
      <c r="G6" s="128"/>
      <c r="H6" s="18"/>
    </row>
    <row r="7" spans="1:8" ht="20.25" customHeight="1">
      <c r="A7" s="19" t="s">
        <v>8</v>
      </c>
      <c r="B7" s="13" t="s">
        <v>9</v>
      </c>
      <c r="C7" s="13" t="s">
        <v>10</v>
      </c>
      <c r="D7" s="13" t="s">
        <v>13</v>
      </c>
      <c r="E7" s="1" t="s">
        <v>11</v>
      </c>
      <c r="F7" s="129" t="s">
        <v>12</v>
      </c>
      <c r="G7" s="129"/>
      <c r="H7" s="130"/>
    </row>
    <row r="8" spans="1:8" ht="30" customHeight="1">
      <c r="A8" s="136" t="s">
        <v>14</v>
      </c>
      <c r="B8" s="70" t="s">
        <v>35</v>
      </c>
      <c r="C8" s="39">
        <v>120</v>
      </c>
      <c r="D8" s="71">
        <v>125</v>
      </c>
      <c r="E8" s="72">
        <f>C8*D8</f>
        <v>15000</v>
      </c>
      <c r="F8" s="118" t="s">
        <v>55</v>
      </c>
      <c r="G8" s="118"/>
      <c r="H8" s="119"/>
    </row>
    <row r="9" spans="1:8" ht="30" customHeight="1">
      <c r="A9" s="136"/>
      <c r="B9" s="62" t="s">
        <v>37</v>
      </c>
      <c r="C9" s="39">
        <f>E8*0.0191</f>
        <v>286.5</v>
      </c>
      <c r="D9" s="39">
        <v>1</v>
      </c>
      <c r="E9" s="40">
        <f>C9*D9</f>
        <v>286.5</v>
      </c>
      <c r="F9" s="118"/>
      <c r="G9" s="118"/>
      <c r="H9" s="119"/>
    </row>
    <row r="10" spans="1:8" ht="30" customHeight="1">
      <c r="A10" s="136"/>
      <c r="B10" s="62" t="s">
        <v>71</v>
      </c>
      <c r="C10" s="39">
        <v>20</v>
      </c>
      <c r="D10" s="39">
        <v>125</v>
      </c>
      <c r="E10" s="40">
        <f>C10*D10</f>
        <v>2500</v>
      </c>
      <c r="F10" s="118"/>
      <c r="G10" s="118"/>
      <c r="H10" s="119"/>
    </row>
    <row r="11" spans="1:8" ht="30" customHeight="1">
      <c r="A11" s="136"/>
      <c r="B11" s="39"/>
      <c r="C11" s="39"/>
      <c r="D11" s="39"/>
      <c r="E11" s="40">
        <f>C11*D11</f>
        <v>0</v>
      </c>
      <c r="F11" s="118"/>
      <c r="G11" s="118"/>
      <c r="H11" s="119"/>
    </row>
    <row r="12" spans="1:8" ht="30" customHeight="1">
      <c r="A12" s="136"/>
      <c r="B12" s="67"/>
      <c r="C12" s="68"/>
      <c r="D12" s="67"/>
      <c r="E12" s="40">
        <f>C12*D12</f>
        <v>0</v>
      </c>
      <c r="F12" s="109"/>
      <c r="G12" s="109"/>
      <c r="H12" s="110"/>
    </row>
    <row r="13" spans="1:8" ht="15.75">
      <c r="A13" s="136"/>
      <c r="B13" s="41" t="s">
        <v>15</v>
      </c>
      <c r="C13" s="60"/>
      <c r="D13" s="60"/>
      <c r="E13" s="41">
        <f>SUM(E8:E12)</f>
        <v>17786.5</v>
      </c>
      <c r="F13" s="111"/>
      <c r="G13" s="111"/>
      <c r="H13" s="112"/>
    </row>
    <row r="14" spans="1:8" ht="30" customHeight="1">
      <c r="A14" s="138" t="s">
        <v>16</v>
      </c>
      <c r="B14" s="69" t="s">
        <v>36</v>
      </c>
      <c r="C14" s="61">
        <v>1000</v>
      </c>
      <c r="D14" s="61">
        <v>1</v>
      </c>
      <c r="E14" s="73">
        <f>C14*D14</f>
        <v>1000</v>
      </c>
      <c r="F14" s="141"/>
      <c r="G14" s="121"/>
      <c r="H14" s="122"/>
    </row>
    <row r="15" spans="1:8" ht="30" customHeight="1">
      <c r="A15" s="139"/>
      <c r="B15" s="58"/>
      <c r="C15" s="58"/>
      <c r="D15" s="58"/>
      <c r="E15" s="42">
        <f>C15*D15</f>
        <v>0</v>
      </c>
      <c r="F15" s="11"/>
      <c r="G15" s="12"/>
      <c r="H15" s="20"/>
    </row>
    <row r="16" spans="1:8" ht="30" customHeight="1">
      <c r="A16" s="139"/>
      <c r="B16" s="59"/>
      <c r="C16" s="59"/>
      <c r="D16" s="59"/>
      <c r="E16" s="42">
        <f>C16*D16</f>
        <v>0</v>
      </c>
      <c r="F16" s="123"/>
      <c r="G16" s="123"/>
      <c r="H16" s="124"/>
    </row>
    <row r="17" spans="1:8" ht="15.75">
      <c r="A17" s="140"/>
      <c r="B17" s="41" t="s">
        <v>15</v>
      </c>
      <c r="C17" s="60"/>
      <c r="D17" s="60"/>
      <c r="E17" s="41">
        <f>SUM(E14:E16)</f>
        <v>1000</v>
      </c>
      <c r="F17" s="111"/>
      <c r="G17" s="111"/>
      <c r="H17" s="112"/>
    </row>
    <row r="18" spans="1:8" ht="17.25" customHeight="1" thickBot="1">
      <c r="A18" s="131" t="s">
        <v>17</v>
      </c>
      <c r="B18" s="132"/>
      <c r="C18" s="132"/>
      <c r="D18" s="133"/>
      <c r="E18" s="43">
        <f>E13+E17</f>
        <v>18786.5</v>
      </c>
      <c r="F18" s="107"/>
      <c r="G18" s="107"/>
      <c r="H18" s="108"/>
    </row>
  </sheetData>
  <sheetProtection/>
  <mergeCells count="24">
    <mergeCell ref="B5:H5"/>
    <mergeCell ref="B6:G6"/>
    <mergeCell ref="F7:H7"/>
    <mergeCell ref="F17:H17"/>
    <mergeCell ref="A18:D18"/>
    <mergeCell ref="F18:H18"/>
    <mergeCell ref="F12:H12"/>
    <mergeCell ref="F13:H13"/>
    <mergeCell ref="A14:A17"/>
    <mergeCell ref="F14:H14"/>
    <mergeCell ref="A8:A13"/>
    <mergeCell ref="F8:H8"/>
    <mergeCell ref="F9:H9"/>
    <mergeCell ref="F10:H10"/>
    <mergeCell ref="F11:H11"/>
    <mergeCell ref="F16:H16"/>
    <mergeCell ref="A1:H1"/>
    <mergeCell ref="A2:H2"/>
    <mergeCell ref="B3:D3"/>
    <mergeCell ref="E3:F3"/>
    <mergeCell ref="G3:H3"/>
    <mergeCell ref="B4:D4"/>
    <mergeCell ref="E4:F4"/>
    <mergeCell ref="G4:H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1"/>
  <sheetViews>
    <sheetView zoomScalePageLayoutView="0" workbookViewId="0" topLeftCell="A7">
      <selection activeCell="C18" sqref="C18"/>
    </sheetView>
  </sheetViews>
  <sheetFormatPr defaultColWidth="9.00390625" defaultRowHeight="15.75"/>
  <cols>
    <col min="1" max="1" width="11.375" style="0" customWidth="1"/>
    <col min="2" max="2" width="10.875" style="0" customWidth="1"/>
    <col min="3" max="4" width="10.00390625" style="0" customWidth="1"/>
    <col min="5" max="5" width="12.00390625" style="0" customWidth="1"/>
    <col min="8" max="8" width="29.25390625" style="0" customWidth="1"/>
    <col min="9" max="40" width="8.875" style="8" customWidth="1"/>
  </cols>
  <sheetData>
    <row r="1" spans="1:8" ht="23.25" customHeight="1">
      <c r="A1" s="93" t="s">
        <v>19</v>
      </c>
      <c r="B1" s="94"/>
      <c r="C1" s="94"/>
      <c r="D1" s="94"/>
      <c r="E1" s="94"/>
      <c r="F1" s="94"/>
      <c r="G1" s="94"/>
      <c r="H1" s="94"/>
    </row>
    <row r="2" spans="1:8" ht="16.5" thickBo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33" customHeight="1">
      <c r="A3" s="15" t="s">
        <v>1</v>
      </c>
      <c r="B3" s="96" t="s">
        <v>45</v>
      </c>
      <c r="C3" s="96"/>
      <c r="D3" s="96"/>
      <c r="E3" s="97" t="s">
        <v>2</v>
      </c>
      <c r="F3" s="97"/>
      <c r="G3" s="98"/>
      <c r="H3" s="99"/>
    </row>
    <row r="4" spans="1:8" ht="33" customHeight="1">
      <c r="A4" s="16" t="s">
        <v>3</v>
      </c>
      <c r="B4" s="100" t="s">
        <v>18</v>
      </c>
      <c r="C4" s="100"/>
      <c r="D4" s="100"/>
      <c r="E4" s="101" t="s">
        <v>4</v>
      </c>
      <c r="F4" s="101"/>
      <c r="G4" s="102" t="s">
        <v>46</v>
      </c>
      <c r="H4" s="103"/>
    </row>
    <row r="5" spans="1:8" ht="30.75" customHeight="1">
      <c r="A5" s="16" t="s">
        <v>5</v>
      </c>
      <c r="B5" s="125">
        <f>E21</f>
        <v>31830.952</v>
      </c>
      <c r="C5" s="126"/>
      <c r="D5" s="126"/>
      <c r="E5" s="126"/>
      <c r="F5" s="126"/>
      <c r="G5" s="126"/>
      <c r="H5" s="127"/>
    </row>
    <row r="6" spans="1:8" ht="15.75">
      <c r="A6" s="17" t="s">
        <v>6</v>
      </c>
      <c r="B6" s="128" t="s">
        <v>7</v>
      </c>
      <c r="C6" s="128"/>
      <c r="D6" s="128"/>
      <c r="E6" s="128"/>
      <c r="F6" s="128"/>
      <c r="G6" s="128"/>
      <c r="H6" s="18"/>
    </row>
    <row r="7" spans="1:8" ht="20.25" customHeight="1">
      <c r="A7" s="19" t="s">
        <v>8</v>
      </c>
      <c r="B7" s="13" t="s">
        <v>9</v>
      </c>
      <c r="C7" s="13" t="s">
        <v>10</v>
      </c>
      <c r="D7" s="13" t="s">
        <v>13</v>
      </c>
      <c r="E7" s="1" t="s">
        <v>11</v>
      </c>
      <c r="F7" s="129" t="s">
        <v>12</v>
      </c>
      <c r="G7" s="129"/>
      <c r="H7" s="130"/>
    </row>
    <row r="8" spans="1:8" ht="30" customHeight="1">
      <c r="A8" s="151" t="s">
        <v>14</v>
      </c>
      <c r="B8" s="74" t="s">
        <v>38</v>
      </c>
      <c r="C8" s="74">
        <v>5</v>
      </c>
      <c r="D8" s="74">
        <v>400</v>
      </c>
      <c r="E8" s="75">
        <f>C8*D8</f>
        <v>2000</v>
      </c>
      <c r="F8" s="142" t="s">
        <v>43</v>
      </c>
      <c r="G8" s="143"/>
      <c r="H8" s="144"/>
    </row>
    <row r="9" spans="1:8" ht="30" customHeight="1">
      <c r="A9" s="151"/>
      <c r="B9" s="76" t="s">
        <v>39</v>
      </c>
      <c r="C9" s="74">
        <v>7</v>
      </c>
      <c r="D9" s="74">
        <v>400</v>
      </c>
      <c r="E9" s="75">
        <f aca="true" t="shared" si="0" ref="E9:E15">C9*D9</f>
        <v>2800</v>
      </c>
      <c r="F9" s="142" t="s">
        <v>43</v>
      </c>
      <c r="G9" s="143"/>
      <c r="H9" s="144"/>
    </row>
    <row r="10" spans="1:8" ht="42" customHeight="1" thickBot="1">
      <c r="A10" s="151"/>
      <c r="B10" s="77" t="s">
        <v>35</v>
      </c>
      <c r="C10" s="77">
        <v>120</v>
      </c>
      <c r="D10" s="77">
        <v>100</v>
      </c>
      <c r="E10" s="75">
        <f t="shared" si="0"/>
        <v>12000</v>
      </c>
      <c r="F10" s="117" t="s">
        <v>73</v>
      </c>
      <c r="G10" s="118"/>
      <c r="H10" s="118"/>
    </row>
    <row r="11" spans="1:8" ht="30" customHeight="1" thickBot="1">
      <c r="A11" s="151"/>
      <c r="B11" s="77" t="s">
        <v>40</v>
      </c>
      <c r="C11" s="77">
        <f>(E10)*0.0191</f>
        <v>229.2</v>
      </c>
      <c r="D11" s="77">
        <v>1</v>
      </c>
      <c r="E11" s="75">
        <f t="shared" si="0"/>
        <v>229.2</v>
      </c>
      <c r="F11" s="117"/>
      <c r="G11" s="118"/>
      <c r="H11" s="118"/>
    </row>
    <row r="12" spans="1:8" ht="30" customHeight="1" thickBot="1">
      <c r="A12" s="151"/>
      <c r="B12" s="77" t="s">
        <v>72</v>
      </c>
      <c r="C12" s="77">
        <v>20</v>
      </c>
      <c r="D12" s="77">
        <v>100</v>
      </c>
      <c r="E12" s="75">
        <f t="shared" si="0"/>
        <v>2000</v>
      </c>
      <c r="F12" s="145"/>
      <c r="G12" s="146"/>
      <c r="H12" s="147"/>
    </row>
    <row r="13" spans="1:8" ht="30" customHeight="1" thickBot="1">
      <c r="A13" s="151"/>
      <c r="B13" s="77" t="s">
        <v>41</v>
      </c>
      <c r="C13" s="77">
        <v>40</v>
      </c>
      <c r="D13" s="77">
        <v>100</v>
      </c>
      <c r="E13" s="75">
        <f t="shared" si="0"/>
        <v>4000</v>
      </c>
      <c r="F13" s="117" t="s">
        <v>44</v>
      </c>
      <c r="G13" s="118"/>
      <c r="H13" s="118"/>
    </row>
    <row r="14" spans="1:8" ht="30" customHeight="1" thickBot="1">
      <c r="A14" s="151"/>
      <c r="B14" s="77" t="s">
        <v>42</v>
      </c>
      <c r="C14" s="77">
        <v>70</v>
      </c>
      <c r="D14" s="77">
        <v>100</v>
      </c>
      <c r="E14" s="75">
        <f t="shared" si="0"/>
        <v>7000</v>
      </c>
      <c r="F14" s="117" t="s">
        <v>44</v>
      </c>
      <c r="G14" s="118"/>
      <c r="H14" s="118"/>
    </row>
    <row r="15" spans="1:8" ht="30" customHeight="1">
      <c r="A15" s="151"/>
      <c r="B15" s="78"/>
      <c r="C15" s="79"/>
      <c r="D15" s="79"/>
      <c r="E15" s="75">
        <f t="shared" si="0"/>
        <v>0</v>
      </c>
      <c r="F15" s="134"/>
      <c r="G15" s="134"/>
      <c r="H15" s="135"/>
    </row>
    <row r="16" spans="1:8" ht="15.75">
      <c r="A16" s="151"/>
      <c r="B16" s="80" t="s">
        <v>15</v>
      </c>
      <c r="C16" s="81"/>
      <c r="D16" s="81"/>
      <c r="E16" s="80">
        <f>SUM(E8:E15)</f>
        <v>30029.2</v>
      </c>
      <c r="F16" s="111"/>
      <c r="G16" s="111"/>
      <c r="H16" s="112"/>
    </row>
    <row r="17" spans="1:8" ht="30" customHeight="1">
      <c r="A17" s="152" t="s">
        <v>16</v>
      </c>
      <c r="B17" s="82" t="s">
        <v>47</v>
      </c>
      <c r="C17" s="83">
        <f>E16*0.06</f>
        <v>1801.752</v>
      </c>
      <c r="D17" s="83">
        <v>1</v>
      </c>
      <c r="E17" s="84">
        <f>C17*D17</f>
        <v>1801.752</v>
      </c>
      <c r="F17" s="120" t="s">
        <v>48</v>
      </c>
      <c r="G17" s="121"/>
      <c r="H17" s="122"/>
    </row>
    <row r="18" spans="1:8" ht="30" customHeight="1">
      <c r="A18" s="153"/>
      <c r="B18" s="85"/>
      <c r="C18" s="85"/>
      <c r="D18" s="85"/>
      <c r="E18" s="86">
        <f>C18*D18</f>
        <v>0</v>
      </c>
      <c r="F18" s="11"/>
      <c r="G18" s="12"/>
      <c r="H18" s="20"/>
    </row>
    <row r="19" spans="1:8" ht="30" customHeight="1">
      <c r="A19" s="153"/>
      <c r="B19" s="87"/>
      <c r="C19" s="87"/>
      <c r="D19" s="87"/>
      <c r="E19" s="86">
        <f>C19*D19</f>
        <v>0</v>
      </c>
      <c r="F19" s="123"/>
      <c r="G19" s="123"/>
      <c r="H19" s="124"/>
    </row>
    <row r="20" spans="1:8" ht="15.75">
      <c r="A20" s="154"/>
      <c r="B20" s="80" t="s">
        <v>15</v>
      </c>
      <c r="C20" s="81"/>
      <c r="D20" s="81"/>
      <c r="E20" s="80">
        <f>SUM(E17:E19)</f>
        <v>1801.752</v>
      </c>
      <c r="F20" s="111"/>
      <c r="G20" s="111"/>
      <c r="H20" s="112"/>
    </row>
    <row r="21" spans="1:8" ht="17.25" customHeight="1" thickBot="1">
      <c r="A21" s="148" t="s">
        <v>17</v>
      </c>
      <c r="B21" s="149"/>
      <c r="C21" s="149"/>
      <c r="D21" s="150"/>
      <c r="E21" s="88">
        <f>E16+E20</f>
        <v>31830.952</v>
      </c>
      <c r="F21" s="107"/>
      <c r="G21" s="107"/>
      <c r="H21" s="108"/>
    </row>
  </sheetData>
  <sheetProtection/>
  <mergeCells count="27">
    <mergeCell ref="A21:D21"/>
    <mergeCell ref="F21:H21"/>
    <mergeCell ref="A8:A16"/>
    <mergeCell ref="F8:H8"/>
    <mergeCell ref="F11:H11"/>
    <mergeCell ref="F13:H13"/>
    <mergeCell ref="A17:A20"/>
    <mergeCell ref="F17:H17"/>
    <mergeCell ref="F20:H20"/>
    <mergeCell ref="A1:H1"/>
    <mergeCell ref="A2:H2"/>
    <mergeCell ref="B3:D3"/>
    <mergeCell ref="E3:F3"/>
    <mergeCell ref="G3:H3"/>
    <mergeCell ref="B4:D4"/>
    <mergeCell ref="G4:H4"/>
    <mergeCell ref="E4:F4"/>
    <mergeCell ref="B5:H5"/>
    <mergeCell ref="F9:H9"/>
    <mergeCell ref="B6:G6"/>
    <mergeCell ref="F14:H14"/>
    <mergeCell ref="F16:H16"/>
    <mergeCell ref="F19:H19"/>
    <mergeCell ref="F15:H15"/>
    <mergeCell ref="F7:H7"/>
    <mergeCell ref="F12:H12"/>
    <mergeCell ref="F10:H10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  <ignoredErrors>
    <ignoredError sqref="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C16" sqref="C16:E16"/>
    </sheetView>
  </sheetViews>
  <sheetFormatPr defaultColWidth="9.00390625" defaultRowHeight="15.75"/>
  <cols>
    <col min="9" max="51" width="8.75390625" style="8" customWidth="1"/>
  </cols>
  <sheetData>
    <row r="1" spans="1:8" ht="19.5">
      <c r="A1" s="168" t="s">
        <v>62</v>
      </c>
      <c r="B1" s="169"/>
      <c r="C1" s="169"/>
      <c r="D1" s="169"/>
      <c r="E1" s="169"/>
      <c r="F1" s="169"/>
      <c r="G1" s="169"/>
      <c r="H1" s="169"/>
    </row>
    <row r="2" spans="1:8" ht="15.75">
      <c r="A2" s="170" t="s">
        <v>0</v>
      </c>
      <c r="B2" s="170"/>
      <c r="C2" s="170"/>
      <c r="D2" s="170"/>
      <c r="E2" s="170"/>
      <c r="F2" s="170"/>
      <c r="G2" s="170"/>
      <c r="H2" s="170"/>
    </row>
    <row r="3" spans="1:8" ht="32.25">
      <c r="A3" s="34" t="s">
        <v>1</v>
      </c>
      <c r="B3" s="102" t="s">
        <v>63</v>
      </c>
      <c r="C3" s="102"/>
      <c r="D3" s="102"/>
      <c r="E3" s="101" t="s">
        <v>2</v>
      </c>
      <c r="F3" s="101"/>
      <c r="G3" s="171"/>
      <c r="H3" s="172"/>
    </row>
    <row r="4" spans="1:8" ht="32.25">
      <c r="A4" s="34" t="s">
        <v>3</v>
      </c>
      <c r="B4" s="100" t="s">
        <v>64</v>
      </c>
      <c r="C4" s="100"/>
      <c r="D4" s="100"/>
      <c r="E4" s="101" t="s">
        <v>4</v>
      </c>
      <c r="F4" s="101"/>
      <c r="G4" s="102" t="s">
        <v>65</v>
      </c>
      <c r="H4" s="102"/>
    </row>
    <row r="5" spans="1:8" ht="32.25">
      <c r="A5" s="34" t="s">
        <v>5</v>
      </c>
      <c r="B5" s="164">
        <f>E23</f>
        <v>10600</v>
      </c>
      <c r="C5" s="165"/>
      <c r="D5" s="165"/>
      <c r="E5" s="165"/>
      <c r="F5" s="165"/>
      <c r="G5" s="165"/>
      <c r="H5" s="166"/>
    </row>
    <row r="6" spans="1:8" ht="32.25">
      <c r="A6" s="35" t="s">
        <v>6</v>
      </c>
      <c r="B6" s="128" t="s">
        <v>7</v>
      </c>
      <c r="C6" s="128"/>
      <c r="D6" s="128"/>
      <c r="E6" s="128"/>
      <c r="F6" s="128"/>
      <c r="G6" s="128"/>
      <c r="H6" s="36"/>
    </row>
    <row r="7" spans="1:8" ht="32.25">
      <c r="A7" s="32" t="s">
        <v>8</v>
      </c>
      <c r="B7" s="32" t="s">
        <v>9</v>
      </c>
      <c r="C7" s="32" t="s">
        <v>10</v>
      </c>
      <c r="D7" s="32" t="s">
        <v>66</v>
      </c>
      <c r="E7" s="1" t="s">
        <v>11</v>
      </c>
      <c r="F7" s="129" t="s">
        <v>12</v>
      </c>
      <c r="G7" s="129"/>
      <c r="H7" s="129"/>
    </row>
    <row r="8" spans="1:8" ht="32.25">
      <c r="A8" s="167" t="s">
        <v>14</v>
      </c>
      <c r="B8" s="28" t="s">
        <v>67</v>
      </c>
      <c r="C8" s="29">
        <v>1000</v>
      </c>
      <c r="D8" s="29">
        <v>10</v>
      </c>
      <c r="E8" s="2">
        <f>C8*D8</f>
        <v>10000</v>
      </c>
      <c r="F8" s="117" t="s">
        <v>68</v>
      </c>
      <c r="G8" s="118"/>
      <c r="H8" s="118"/>
    </row>
    <row r="9" spans="1:8" ht="15.75">
      <c r="A9" s="167"/>
      <c r="B9" s="29"/>
      <c r="C9" s="29"/>
      <c r="D9" s="29"/>
      <c r="E9" s="2">
        <f aca="true" t="shared" si="0" ref="E9:E14">C9*D9</f>
        <v>0</v>
      </c>
      <c r="F9" s="118"/>
      <c r="G9" s="118"/>
      <c r="H9" s="118"/>
    </row>
    <row r="10" spans="1:8" ht="15.75">
      <c r="A10" s="167"/>
      <c r="B10" s="27"/>
      <c r="C10" s="3"/>
      <c r="D10" s="3"/>
      <c r="E10" s="2">
        <f t="shared" si="0"/>
        <v>0</v>
      </c>
      <c r="F10" s="109"/>
      <c r="G10" s="109"/>
      <c r="H10" s="109"/>
    </row>
    <row r="11" spans="1:8" ht="15.75">
      <c r="A11" s="167"/>
      <c r="B11" s="27"/>
      <c r="C11" s="3"/>
      <c r="D11" s="3"/>
      <c r="E11" s="2">
        <f t="shared" si="0"/>
        <v>0</v>
      </c>
      <c r="F11" s="134"/>
      <c r="G11" s="134"/>
      <c r="H11" s="134"/>
    </row>
    <row r="12" spans="1:8" ht="15.75">
      <c r="A12" s="167"/>
      <c r="B12" s="27"/>
      <c r="C12" s="27"/>
      <c r="D12" s="27"/>
      <c r="E12" s="2">
        <f t="shared" si="0"/>
        <v>0</v>
      </c>
      <c r="F12" s="109"/>
      <c r="G12" s="109"/>
      <c r="H12" s="109"/>
    </row>
    <row r="13" spans="1:8" ht="15.75">
      <c r="A13" s="167"/>
      <c r="B13" s="27"/>
      <c r="C13" s="27"/>
      <c r="D13" s="27"/>
      <c r="E13" s="2">
        <f t="shared" si="0"/>
        <v>0</v>
      </c>
      <c r="F13" s="109"/>
      <c r="G13" s="109"/>
      <c r="H13" s="109"/>
    </row>
    <row r="14" spans="1:8" ht="15.75">
      <c r="A14" s="167"/>
      <c r="B14" s="4"/>
      <c r="C14" s="3"/>
      <c r="D14" s="4"/>
      <c r="E14" s="2">
        <f t="shared" si="0"/>
        <v>0</v>
      </c>
      <c r="F14" s="109"/>
      <c r="G14" s="109"/>
      <c r="H14" s="109"/>
    </row>
    <row r="15" spans="1:8" ht="15.75">
      <c r="A15" s="167"/>
      <c r="B15" s="2" t="s">
        <v>15</v>
      </c>
      <c r="C15" s="5"/>
      <c r="D15" s="5"/>
      <c r="E15" s="2">
        <f>SUM(E8:E14)</f>
        <v>10000</v>
      </c>
      <c r="F15" s="111"/>
      <c r="G15" s="111"/>
      <c r="H15" s="111"/>
    </row>
    <row r="16" spans="1:8" ht="15.75">
      <c r="A16" s="159" t="s">
        <v>16</v>
      </c>
      <c r="B16" s="23" t="s">
        <v>69</v>
      </c>
      <c r="C16" s="56">
        <f>E15*0.06</f>
        <v>600</v>
      </c>
      <c r="D16" s="56">
        <v>1</v>
      </c>
      <c r="E16" s="57">
        <f aca="true" t="shared" si="1" ref="E16:E21">C16*D16</f>
        <v>600</v>
      </c>
      <c r="F16" s="162" t="s">
        <v>70</v>
      </c>
      <c r="G16" s="121"/>
      <c r="H16" s="163"/>
    </row>
    <row r="17" spans="1:8" ht="15.75">
      <c r="A17" s="160"/>
      <c r="B17" s="6"/>
      <c r="C17" s="6"/>
      <c r="D17" s="6"/>
      <c r="E17" s="7">
        <f t="shared" si="1"/>
        <v>0</v>
      </c>
      <c r="F17" s="33"/>
      <c r="G17" s="30"/>
      <c r="H17" s="37"/>
    </row>
    <row r="18" spans="1:8" ht="15.75">
      <c r="A18" s="160"/>
      <c r="B18" s="6"/>
      <c r="C18" s="6"/>
      <c r="D18" s="6"/>
      <c r="E18" s="7">
        <f t="shared" si="1"/>
        <v>0</v>
      </c>
      <c r="F18" s="141"/>
      <c r="G18" s="121"/>
      <c r="H18" s="163"/>
    </row>
    <row r="19" spans="1:8" ht="15.75">
      <c r="A19" s="160"/>
      <c r="B19" s="6"/>
      <c r="C19" s="6"/>
      <c r="D19" s="6"/>
      <c r="E19" s="7">
        <f t="shared" si="1"/>
        <v>0</v>
      </c>
      <c r="F19" s="33"/>
      <c r="G19" s="30"/>
      <c r="H19" s="37"/>
    </row>
    <row r="20" spans="1:8" ht="15.75">
      <c r="A20" s="160"/>
      <c r="B20" s="6"/>
      <c r="C20" s="6"/>
      <c r="D20" s="6"/>
      <c r="E20" s="7">
        <f t="shared" si="1"/>
        <v>0</v>
      </c>
      <c r="F20" s="141"/>
      <c r="G20" s="121"/>
      <c r="H20" s="163"/>
    </row>
    <row r="21" spans="1:8" ht="15.75">
      <c r="A21" s="160"/>
      <c r="B21" s="31"/>
      <c r="C21" s="31"/>
      <c r="D21" s="31"/>
      <c r="E21" s="7">
        <f t="shared" si="1"/>
        <v>0</v>
      </c>
      <c r="F21" s="123"/>
      <c r="G21" s="123"/>
      <c r="H21" s="123"/>
    </row>
    <row r="22" spans="1:8" ht="15.75">
      <c r="A22" s="161"/>
      <c r="B22" s="2" t="s">
        <v>15</v>
      </c>
      <c r="C22" s="5"/>
      <c r="D22" s="5"/>
      <c r="E22" s="2">
        <f>SUM(E16:E21)</f>
        <v>600</v>
      </c>
      <c r="F22" s="111"/>
      <c r="G22" s="111"/>
      <c r="H22" s="111"/>
    </row>
    <row r="23" spans="1:8" ht="15.75">
      <c r="A23" s="155" t="s">
        <v>17</v>
      </c>
      <c r="B23" s="156"/>
      <c r="C23" s="156"/>
      <c r="D23" s="157"/>
      <c r="E23" s="2">
        <f>E15+E22</f>
        <v>10600</v>
      </c>
      <c r="F23" s="158"/>
      <c r="G23" s="158"/>
      <c r="H23" s="158"/>
    </row>
  </sheetData>
  <sheetProtection/>
  <mergeCells count="28">
    <mergeCell ref="A1:H1"/>
    <mergeCell ref="A2:H2"/>
    <mergeCell ref="B3:D3"/>
    <mergeCell ref="E3:F3"/>
    <mergeCell ref="G3:H3"/>
    <mergeCell ref="B4:D4"/>
    <mergeCell ref="E4:F4"/>
    <mergeCell ref="G4:H4"/>
    <mergeCell ref="B5:H5"/>
    <mergeCell ref="B6:G6"/>
    <mergeCell ref="F7:H7"/>
    <mergeCell ref="A8:A15"/>
    <mergeCell ref="F8:H8"/>
    <mergeCell ref="F9:H9"/>
    <mergeCell ref="F10:H10"/>
    <mergeCell ref="F11:H11"/>
    <mergeCell ref="F12:H12"/>
    <mergeCell ref="F13:H13"/>
    <mergeCell ref="A23:D23"/>
    <mergeCell ref="F23:H23"/>
    <mergeCell ref="F14:H14"/>
    <mergeCell ref="F15:H15"/>
    <mergeCell ref="A16:A22"/>
    <mergeCell ref="F16:H16"/>
    <mergeCell ref="F18:H18"/>
    <mergeCell ref="F20:H20"/>
    <mergeCell ref="F21:H21"/>
    <mergeCell ref="F22:H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C14" sqref="C14"/>
    </sheetView>
  </sheetViews>
  <sheetFormatPr defaultColWidth="9.00390625" defaultRowHeight="15.75"/>
  <cols>
    <col min="1" max="1" width="11.375" style="0" customWidth="1"/>
    <col min="2" max="2" width="10.875" style="0" customWidth="1"/>
    <col min="3" max="4" width="10.00390625" style="0" customWidth="1"/>
    <col min="5" max="5" width="12.00390625" style="0" customWidth="1"/>
    <col min="8" max="8" width="8.50390625" style="0" customWidth="1"/>
    <col min="9" max="40" width="8.875" style="8" customWidth="1"/>
  </cols>
  <sheetData>
    <row r="1" spans="1:8" ht="23.25" customHeight="1">
      <c r="A1" s="93" t="s">
        <v>19</v>
      </c>
      <c r="B1" s="94"/>
      <c r="C1" s="94"/>
      <c r="D1" s="94"/>
      <c r="E1" s="94"/>
      <c r="F1" s="94"/>
      <c r="G1" s="94"/>
      <c r="H1" s="94"/>
    </row>
    <row r="2" spans="1:8" ht="16.5" thickBo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48" customHeight="1">
      <c r="A3" s="15" t="s">
        <v>1</v>
      </c>
      <c r="B3" s="96" t="s">
        <v>50</v>
      </c>
      <c r="C3" s="96"/>
      <c r="D3" s="96"/>
      <c r="E3" s="97" t="s">
        <v>2</v>
      </c>
      <c r="F3" s="97"/>
      <c r="G3" s="98"/>
      <c r="H3" s="99"/>
    </row>
    <row r="4" spans="1:8" ht="33" customHeight="1">
      <c r="A4" s="16" t="s">
        <v>3</v>
      </c>
      <c r="B4" s="100" t="s">
        <v>18</v>
      </c>
      <c r="C4" s="100"/>
      <c r="D4" s="100"/>
      <c r="E4" s="101" t="s">
        <v>4</v>
      </c>
      <c r="F4" s="101"/>
      <c r="G4" s="102" t="s">
        <v>49</v>
      </c>
      <c r="H4" s="103"/>
    </row>
    <row r="5" spans="1:8" ht="30.75" customHeight="1">
      <c r="A5" s="16" t="s">
        <v>5</v>
      </c>
      <c r="B5" s="164">
        <f>E17</f>
        <v>31016</v>
      </c>
      <c r="C5" s="165"/>
      <c r="D5" s="165"/>
      <c r="E5" s="165"/>
      <c r="F5" s="165"/>
      <c r="G5" s="165"/>
      <c r="H5" s="173"/>
    </row>
    <row r="6" spans="1:8" ht="15.75">
      <c r="A6" s="17" t="s">
        <v>6</v>
      </c>
      <c r="B6" s="128" t="s">
        <v>7</v>
      </c>
      <c r="C6" s="128"/>
      <c r="D6" s="128"/>
      <c r="E6" s="128"/>
      <c r="F6" s="128"/>
      <c r="G6" s="128"/>
      <c r="H6" s="18"/>
    </row>
    <row r="7" spans="1:8" ht="20.25" customHeight="1">
      <c r="A7" s="19" t="s">
        <v>8</v>
      </c>
      <c r="B7" s="13" t="s">
        <v>9</v>
      </c>
      <c r="C7" s="13" t="s">
        <v>10</v>
      </c>
      <c r="D7" s="13" t="s">
        <v>13</v>
      </c>
      <c r="E7" s="1" t="s">
        <v>11</v>
      </c>
      <c r="F7" s="129" t="s">
        <v>12</v>
      </c>
      <c r="G7" s="129"/>
      <c r="H7" s="130"/>
    </row>
    <row r="8" spans="1:8" ht="30" customHeight="1">
      <c r="A8" s="116" t="s">
        <v>14</v>
      </c>
      <c r="B8" s="24" t="s">
        <v>51</v>
      </c>
      <c r="C8" s="25">
        <v>8000</v>
      </c>
      <c r="D8" s="25">
        <v>2</v>
      </c>
      <c r="E8" s="14">
        <f>C8*D8</f>
        <v>16000</v>
      </c>
      <c r="F8" s="117" t="s">
        <v>53</v>
      </c>
      <c r="G8" s="118"/>
      <c r="H8" s="118"/>
    </row>
    <row r="9" spans="1:8" ht="30" customHeight="1">
      <c r="A9" s="116"/>
      <c r="B9" s="24" t="s">
        <v>52</v>
      </c>
      <c r="C9" s="25">
        <v>45</v>
      </c>
      <c r="D9" s="25">
        <v>300</v>
      </c>
      <c r="E9" s="14">
        <f>C9*D9</f>
        <v>13500</v>
      </c>
      <c r="F9" s="117" t="s">
        <v>54</v>
      </c>
      <c r="G9" s="118"/>
      <c r="H9" s="118"/>
    </row>
    <row r="10" spans="1:8" ht="30" customHeight="1">
      <c r="A10" s="116"/>
      <c r="B10" s="10"/>
      <c r="C10" s="10"/>
      <c r="D10" s="10"/>
      <c r="E10" s="14">
        <f>C10*D10</f>
        <v>0</v>
      </c>
      <c r="F10" s="118"/>
      <c r="G10" s="118"/>
      <c r="H10" s="119"/>
    </row>
    <row r="11" spans="1:8" ht="30" customHeight="1">
      <c r="A11" s="116"/>
      <c r="B11" s="4"/>
      <c r="C11" s="3"/>
      <c r="D11" s="4"/>
      <c r="E11" s="14">
        <f>C11*D11</f>
        <v>0</v>
      </c>
      <c r="F11" s="109"/>
      <c r="G11" s="109"/>
      <c r="H11" s="110"/>
    </row>
    <row r="12" spans="1:8" ht="15.75">
      <c r="A12" s="116"/>
      <c r="B12" s="2" t="s">
        <v>15</v>
      </c>
      <c r="C12" s="5"/>
      <c r="D12" s="5"/>
      <c r="E12" s="2">
        <f>SUM(E8:E11)</f>
        <v>29500</v>
      </c>
      <c r="F12" s="111"/>
      <c r="G12" s="111"/>
      <c r="H12" s="112"/>
    </row>
    <row r="13" spans="1:8" ht="30" customHeight="1">
      <c r="A13" s="113" t="s">
        <v>16</v>
      </c>
      <c r="B13" s="23" t="s">
        <v>56</v>
      </c>
      <c r="C13" s="56">
        <v>1516</v>
      </c>
      <c r="D13" s="56">
        <v>1</v>
      </c>
      <c r="E13" s="57">
        <f>C13*D13</f>
        <v>1516</v>
      </c>
      <c r="F13" s="141"/>
      <c r="G13" s="121"/>
      <c r="H13" s="122"/>
    </row>
    <row r="14" spans="1:8" ht="30" customHeight="1">
      <c r="A14" s="114"/>
      <c r="B14" s="6"/>
      <c r="C14" s="6"/>
      <c r="D14" s="6"/>
      <c r="E14" s="7">
        <f>C14*D14</f>
        <v>0</v>
      </c>
      <c r="F14" s="11"/>
      <c r="G14" s="12"/>
      <c r="H14" s="20"/>
    </row>
    <row r="15" spans="1:8" ht="30" customHeight="1">
      <c r="A15" s="114"/>
      <c r="B15" s="9"/>
      <c r="C15" s="9"/>
      <c r="D15" s="9"/>
      <c r="E15" s="7">
        <f>C15*D15</f>
        <v>0</v>
      </c>
      <c r="F15" s="123"/>
      <c r="G15" s="123"/>
      <c r="H15" s="124"/>
    </row>
    <row r="16" spans="1:8" ht="15.75">
      <c r="A16" s="115"/>
      <c r="B16" s="2" t="s">
        <v>15</v>
      </c>
      <c r="C16" s="5"/>
      <c r="D16" s="5"/>
      <c r="E16" s="2">
        <f>SUM(E13:E15)</f>
        <v>1516</v>
      </c>
      <c r="F16" s="111"/>
      <c r="G16" s="111"/>
      <c r="H16" s="112"/>
    </row>
    <row r="17" spans="1:8" ht="17.25" customHeight="1" thickBot="1">
      <c r="A17" s="104" t="s">
        <v>17</v>
      </c>
      <c r="B17" s="105"/>
      <c r="C17" s="105"/>
      <c r="D17" s="106"/>
      <c r="E17" s="21">
        <f>E12+E16</f>
        <v>31016</v>
      </c>
      <c r="F17" s="107"/>
      <c r="G17" s="107"/>
      <c r="H17" s="108"/>
    </row>
  </sheetData>
  <sheetProtection/>
  <mergeCells count="23">
    <mergeCell ref="F16:H16"/>
    <mergeCell ref="A17:D17"/>
    <mergeCell ref="F17:H17"/>
    <mergeCell ref="F11:H11"/>
    <mergeCell ref="F12:H12"/>
    <mergeCell ref="A13:A16"/>
    <mergeCell ref="F13:H13"/>
    <mergeCell ref="F15:H15"/>
    <mergeCell ref="B5:H5"/>
    <mergeCell ref="B6:G6"/>
    <mergeCell ref="F7:H7"/>
    <mergeCell ref="A8:A12"/>
    <mergeCell ref="F8:H8"/>
    <mergeCell ref="F9:H9"/>
    <mergeCell ref="F10:H10"/>
    <mergeCell ref="A1:H1"/>
    <mergeCell ref="A2:H2"/>
    <mergeCell ref="B3:D3"/>
    <mergeCell ref="E3:F3"/>
    <mergeCell ref="G3:H3"/>
    <mergeCell ref="B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</dc:creator>
  <cp:keywords/>
  <dc:description/>
  <cp:lastModifiedBy>U3</cp:lastModifiedBy>
  <cp:lastPrinted>2016-03-02T00:53:37Z</cp:lastPrinted>
  <dcterms:created xsi:type="dcterms:W3CDTF">2013-11-21T02:31:10Z</dcterms:created>
  <dcterms:modified xsi:type="dcterms:W3CDTF">2016-03-31T01:22:14Z</dcterms:modified>
  <cp:category/>
  <cp:version/>
  <cp:contentType/>
  <cp:contentStatus/>
</cp:coreProperties>
</file>