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6" windowWidth="19318" windowHeight="10833" activeTab="0"/>
  </bookViews>
  <sheets>
    <sheet name="總表" sheetId="1" r:id="rId1"/>
    <sheet name="強化實務學習-徐" sheetId="2" r:id="rId2"/>
    <sheet name="點心學堂-曲" sheetId="3" r:id="rId3"/>
    <sheet name="學習典範-陳" sheetId="4" r:id="rId4"/>
    <sheet name="在地深耕-陳" sheetId="5" r:id="rId5"/>
    <sheet name="碩士新生營-蔡" sheetId="6" r:id="rId6"/>
    <sheet name="教學創新-盧" sheetId="7" r:id="rId7"/>
    <sheet name="學習激勵-呂" sheetId="8" r:id="rId8"/>
  </sheets>
  <definedNames/>
  <calcPr fullCalcOnLoad="1"/>
</workbook>
</file>

<file path=xl/sharedStrings.xml><?xml version="1.0" encoding="utf-8"?>
<sst xmlns="http://schemas.openxmlformats.org/spreadsheetml/2006/main" count="299" uniqueCount="167">
  <si>
    <r>
      <t>(</t>
    </r>
    <r>
      <rPr>
        <sz val="10"/>
        <color indexed="8"/>
        <rFont val="標楷體"/>
        <family val="4"/>
      </rPr>
      <t>單位：元</t>
    </r>
    <r>
      <rPr>
        <sz val="10"/>
        <color indexed="8"/>
        <rFont val="Times New Roman"/>
        <family val="1"/>
      </rPr>
      <t>)</t>
    </r>
  </si>
  <si>
    <t>計畫名稱</t>
  </si>
  <si>
    <t>計畫編號</t>
  </si>
  <si>
    <t>計畫期程</t>
  </si>
  <si>
    <t>計畫主持人</t>
  </si>
  <si>
    <t>經費總額</t>
  </si>
  <si>
    <t>會計科目</t>
  </si>
  <si>
    <t>經費需求明細</t>
  </si>
  <si>
    <t>經常門</t>
  </si>
  <si>
    <t>經費項目</t>
  </si>
  <si>
    <t>單價</t>
  </si>
  <si>
    <t>申請金額</t>
  </si>
  <si>
    <t>用途說明</t>
  </si>
  <si>
    <r>
      <t>數量</t>
    </r>
  </si>
  <si>
    <r>
      <rPr>
        <sz val="12"/>
        <color indexed="8"/>
        <rFont val="標楷體"/>
        <family val="4"/>
      </rPr>
      <t>業務費</t>
    </r>
  </si>
  <si>
    <r>
      <rPr>
        <b/>
        <sz val="12"/>
        <color indexed="8"/>
        <rFont val="標楷體"/>
        <family val="4"/>
      </rPr>
      <t>小計</t>
    </r>
  </si>
  <si>
    <r>
      <rPr>
        <sz val="12"/>
        <color indexed="8"/>
        <rFont val="標楷體"/>
        <family val="4"/>
      </rPr>
      <t>雜支</t>
    </r>
  </si>
  <si>
    <r>
      <rPr>
        <b/>
        <sz val="12"/>
        <color indexed="12"/>
        <rFont val="標楷體"/>
        <family val="4"/>
      </rPr>
      <t>合計（經常門）</t>
    </r>
  </si>
  <si>
    <r>
      <t>105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</t>
    </r>
  </si>
  <si>
    <r>
      <rPr>
        <b/>
        <sz val="14"/>
        <color indexed="8"/>
        <rFont val="Times New Roman"/>
        <family val="1"/>
      </rPr>
      <t>105</t>
    </r>
    <r>
      <rPr>
        <b/>
        <sz val="14"/>
        <color indexed="8"/>
        <rFont val="標楷體"/>
        <family val="4"/>
      </rPr>
      <t>年各院系所執行教學卓越計畫經費需求明細表</t>
    </r>
  </si>
  <si>
    <t>徐郁倫</t>
  </si>
  <si>
    <t>講座鐘點費</t>
  </si>
  <si>
    <t>工讀費</t>
  </si>
  <si>
    <t>單位二代健保</t>
  </si>
  <si>
    <t>海報印刷費</t>
  </si>
  <si>
    <t>預計開設實習說明會共8次 8*3小時=24，邀請廠商派員蒞校演講企業文化</t>
  </si>
  <si>
    <t>物品費</t>
  </si>
  <si>
    <t>演講海報製作共8場，每次2張海報(入場處與講桌前)</t>
  </si>
  <si>
    <t>雷射簡報筆一組，提供實習說明會使用</t>
  </si>
  <si>
    <t>雜支</t>
  </si>
  <si>
    <t>培養學以致用能力(1-2-3-1)強化實務學習</t>
  </si>
  <si>
    <t>證照補助費</t>
  </si>
  <si>
    <r>
      <rPr>
        <sz val="12"/>
        <color indexed="8"/>
        <rFont val="細明體"/>
        <family val="3"/>
      </rPr>
      <t>補助學生考取實務專業證照之報名費與證照費之</t>
    </r>
    <r>
      <rPr>
        <sz val="12"/>
        <color indexed="8"/>
        <rFont val="Times New Roman"/>
        <family val="1"/>
      </rPr>
      <t>50%</t>
    </r>
    <r>
      <rPr>
        <sz val="12"/>
        <color indexed="8"/>
        <rFont val="細明體"/>
        <family val="3"/>
      </rPr>
      <t>為上限</t>
    </r>
    <r>
      <rPr>
        <sz val="12"/>
        <color indexed="8"/>
        <rFont val="Times New Roman"/>
        <family val="1"/>
      </rPr>
      <t>(2</t>
    </r>
    <r>
      <rPr>
        <sz val="12"/>
        <color indexed="8"/>
        <rFont val="細明體"/>
        <family val="3"/>
      </rPr>
      <t>學期</t>
    </r>
    <r>
      <rPr>
        <sz val="12"/>
        <color indexed="8"/>
        <rFont val="Times New Roman"/>
        <family val="1"/>
      </rPr>
      <t>)</t>
    </r>
  </si>
  <si>
    <t>單位二代健保費</t>
  </si>
  <si>
    <t>事務費</t>
  </si>
  <si>
    <r>
      <rPr>
        <b/>
        <sz val="14"/>
        <color indexed="8"/>
        <rFont val="Times New Roman"/>
        <family val="1"/>
      </rPr>
      <t>105</t>
    </r>
    <r>
      <rPr>
        <b/>
        <sz val="14"/>
        <color indexed="8"/>
        <rFont val="標楷體"/>
        <family val="4"/>
      </rPr>
      <t>年各院系所執行教學卓越計畫經費需求明細表</t>
    </r>
  </si>
  <si>
    <t>1-1-2建構支持系統提升學習風氣(1-1-2-8點心學堂)</t>
  </si>
  <si>
    <r>
      <t>105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</t>
    </r>
  </si>
  <si>
    <t>曲靜芳</t>
  </si>
  <si>
    <r>
      <t>數量</t>
    </r>
  </si>
  <si>
    <t>講座鐘點費</t>
  </si>
  <si>
    <r>
      <t>15</t>
    </r>
    <r>
      <rPr>
        <b/>
        <sz val="12"/>
        <color indexed="8"/>
        <rFont val="細明體"/>
        <family val="3"/>
      </rPr>
      <t>次</t>
    </r>
    <r>
      <rPr>
        <b/>
        <sz val="12"/>
        <color indexed="8"/>
        <rFont val="Times New Roman"/>
        <family val="1"/>
      </rPr>
      <t>*3</t>
    </r>
    <r>
      <rPr>
        <b/>
        <sz val="12"/>
        <color indexed="8"/>
        <rFont val="細明體"/>
        <family val="3"/>
      </rPr>
      <t>小時</t>
    </r>
    <r>
      <rPr>
        <b/>
        <sz val="12"/>
        <color indexed="8"/>
        <rFont val="Times New Roman"/>
        <family val="1"/>
      </rPr>
      <t>=45</t>
    </r>
  </si>
  <si>
    <t>工讀費</t>
  </si>
  <si>
    <t>證照取得獎勵費</t>
  </si>
  <si>
    <t>文具、事務用品、光碟片、影印等</t>
  </si>
  <si>
    <r>
      <rPr>
        <b/>
        <sz val="14"/>
        <color indexed="8"/>
        <rFont val="Times New Roman"/>
        <family val="1"/>
      </rPr>
      <t>105</t>
    </r>
    <r>
      <rPr>
        <b/>
        <sz val="14"/>
        <color indexed="8"/>
        <rFont val="標楷體"/>
        <family val="4"/>
      </rPr>
      <t>年各院系所執行教學卓越計畫經費需求明細表</t>
    </r>
  </si>
  <si>
    <t>學習診斷與動機激勵(1-1-1)學習典範分享傳習</t>
  </si>
  <si>
    <t>1-1-1_4</t>
  </si>
  <si>
    <r>
      <t>105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</t>
    </r>
  </si>
  <si>
    <t>陳志賢</t>
  </si>
  <si>
    <r>
      <t>數量</t>
    </r>
  </si>
  <si>
    <t>演講鐘點費</t>
  </si>
  <si>
    <t>產業專家之學習典範分享演講10場次，每場各2小時演講。</t>
  </si>
  <si>
    <t>交通費</t>
  </si>
  <si>
    <t>10位演講專家之交通費，依大眾交通工具檢據核支</t>
  </si>
  <si>
    <t>餐費</t>
  </si>
  <si>
    <r>
      <t>2</t>
    </r>
    <r>
      <rPr>
        <b/>
        <sz val="12"/>
        <color indexed="8"/>
        <rFont val="細明體"/>
        <family val="3"/>
      </rPr>
      <t>50人次之</t>
    </r>
    <r>
      <rPr>
        <b/>
        <sz val="12"/>
        <color indexed="8"/>
        <rFont val="細明體"/>
        <family val="3"/>
      </rPr>
      <t>餐點</t>
    </r>
    <r>
      <rPr>
        <b/>
        <sz val="12"/>
        <color indexed="8"/>
        <rFont val="細明體"/>
        <family val="3"/>
      </rPr>
      <t>(10場次，每場各25人參與)。</t>
    </r>
  </si>
  <si>
    <t>工讀費</t>
  </si>
  <si>
    <t>單位二代健保費</t>
  </si>
  <si>
    <t>物品費</t>
  </si>
  <si>
    <t>教學材料，如隨身碟等實體物品</t>
  </si>
  <si>
    <t>海報</t>
  </si>
  <si>
    <t>海報印製</t>
  </si>
  <si>
    <t>其它雜支</t>
  </si>
  <si>
    <t>文具、碳粉匣等</t>
  </si>
  <si>
    <t>在地深耕專業服務(2-3-1)在地深耕專業服務</t>
  </si>
  <si>
    <t>(2-3-1_1)</t>
  </si>
  <si>
    <t>出席費</t>
  </si>
  <si>
    <t>二場圓桌論壇之出席費，共20位專家(每場次10位)。</t>
  </si>
  <si>
    <t>膳費</t>
  </si>
  <si>
    <r>
      <rPr>
        <b/>
        <sz val="12"/>
        <color indexed="8"/>
        <rFont val="細明體"/>
        <family val="3"/>
      </rPr>
      <t>每場次</t>
    </r>
    <r>
      <rPr>
        <b/>
        <sz val="12"/>
        <color indexed="8"/>
        <rFont val="Times New Roman"/>
        <family val="1"/>
      </rPr>
      <t>10</t>
    </r>
    <r>
      <rPr>
        <b/>
        <sz val="12"/>
        <color indexed="8"/>
        <rFont val="細明體"/>
        <family val="3"/>
      </rPr>
      <t>位外部專家、</t>
    </r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細明體"/>
        <family val="3"/>
      </rPr>
      <t>位廠商代表、</t>
    </r>
    <r>
      <rPr>
        <b/>
        <sz val="12"/>
        <color indexed="8"/>
        <rFont val="Times New Roman"/>
        <family val="1"/>
      </rPr>
      <t>5</t>
    </r>
    <r>
      <rPr>
        <b/>
        <sz val="12"/>
        <color indexed="8"/>
        <rFont val="細明體"/>
        <family val="3"/>
      </rPr>
      <t>位本系老師，共計</t>
    </r>
    <r>
      <rPr>
        <b/>
        <sz val="12"/>
        <color indexed="8"/>
        <rFont val="Times New Roman"/>
        <family val="1"/>
      </rPr>
      <t>18</t>
    </r>
    <r>
      <rPr>
        <b/>
        <sz val="12"/>
        <color indexed="8"/>
        <rFont val="細明體"/>
        <family val="3"/>
      </rPr>
      <t>位</t>
    </r>
    <r>
      <rPr>
        <b/>
        <sz val="12"/>
        <color indexed="8"/>
        <rFont val="Times New Roman"/>
        <family val="1"/>
      </rPr>
      <t>(2</t>
    </r>
    <r>
      <rPr>
        <b/>
        <sz val="12"/>
        <color indexed="8"/>
        <rFont val="細明體"/>
        <family val="3"/>
      </rPr>
      <t>場次共計</t>
    </r>
    <r>
      <rPr>
        <b/>
        <sz val="12"/>
        <color indexed="8"/>
        <rFont val="Times New Roman"/>
        <family val="1"/>
      </rPr>
      <t>36</t>
    </r>
    <r>
      <rPr>
        <b/>
        <sz val="12"/>
        <color indexed="8"/>
        <rFont val="細明體"/>
        <family val="3"/>
      </rPr>
      <t>位之</t>
    </r>
    <r>
      <rPr>
        <b/>
        <sz val="12"/>
        <color indexed="8"/>
        <rFont val="細明體"/>
        <family val="3"/>
      </rPr>
      <t>餐費</t>
    </r>
    <r>
      <rPr>
        <b/>
        <sz val="12"/>
        <color indexed="8"/>
        <rFont val="Times New Roman"/>
        <family val="1"/>
      </rPr>
      <t>+</t>
    </r>
    <r>
      <rPr>
        <b/>
        <sz val="12"/>
        <color indexed="8"/>
        <rFont val="細明體"/>
        <family val="3"/>
      </rPr>
      <t>茶點</t>
    </r>
    <r>
      <rPr>
        <b/>
        <sz val="12"/>
        <color indexed="8"/>
        <rFont val="Times New Roman"/>
        <family val="1"/>
      </rPr>
      <t>)</t>
    </r>
    <r>
      <rPr>
        <b/>
        <sz val="12"/>
        <color indexed="8"/>
        <rFont val="細明體"/>
        <family val="3"/>
      </rPr>
      <t>。</t>
    </r>
  </si>
  <si>
    <t>隨身碟等實體品</t>
  </si>
  <si>
    <r>
      <t>1</t>
    </r>
    <r>
      <rPr>
        <sz val="12"/>
        <color indexed="8"/>
        <rFont val="細明體"/>
        <family val="3"/>
      </rPr>
      <t>場次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細明體"/>
        <family val="3"/>
      </rPr>
      <t>張</t>
    </r>
  </si>
  <si>
    <t>雜支</t>
  </si>
  <si>
    <t>文具用品等</t>
  </si>
  <si>
    <t>講座鐘點費</t>
  </si>
  <si>
    <r>
      <rPr>
        <b/>
        <sz val="14"/>
        <color indexed="8"/>
        <rFont val="Times New Roman"/>
        <family val="1"/>
      </rPr>
      <t>105</t>
    </r>
    <r>
      <rPr>
        <b/>
        <sz val="14"/>
        <color indexed="8"/>
        <rFont val="標楷體"/>
        <family val="4"/>
      </rPr>
      <t>年各院系所執行教學卓越計畫經費需求明細表</t>
    </r>
  </si>
  <si>
    <t>1-1-1-3新生學習淬鍊營</t>
  </si>
  <si>
    <r>
      <t>105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</t>
    </r>
  </si>
  <si>
    <t>蔡明達</t>
  </si>
  <si>
    <r>
      <t>數量</t>
    </r>
  </si>
  <si>
    <t>工讀金</t>
  </si>
  <si>
    <t>內聘本系教師4小時</t>
  </si>
  <si>
    <t>全民健康保險補充保費</t>
  </si>
  <si>
    <t>印刷費</t>
  </si>
  <si>
    <t>碩士新生研習營手冊</t>
  </si>
  <si>
    <t>膳宿費</t>
  </si>
  <si>
    <t>資料蒐集費</t>
  </si>
  <si>
    <r>
      <t>管理學專書每人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細明體"/>
        <family val="3"/>
      </rPr>
      <t>冊</t>
    </r>
  </si>
  <si>
    <t>雜支</t>
  </si>
  <si>
    <t>（餐費+茶點）新生50位+教職員14位+工作人員5位+學長姐10位</t>
  </si>
  <si>
    <t>稿費</t>
  </si>
  <si>
    <t>資料收集費</t>
  </si>
  <si>
    <t>勞保勞退</t>
  </si>
  <si>
    <t>支援本計畫行政流程，場地布置，拍照與場地回復</t>
  </si>
  <si>
    <t>會場佈置、海報製作</t>
  </si>
  <si>
    <t>支援本計畫行政流程與相關紀錄、跟課</t>
  </si>
  <si>
    <t>勞保勞退</t>
  </si>
  <si>
    <t>3-5位工讀生，8小時</t>
  </si>
  <si>
    <t>執行項目</t>
  </si>
  <si>
    <t>第二年經常門經費</t>
  </si>
  <si>
    <t>主持人</t>
  </si>
  <si>
    <r>
      <rPr>
        <b/>
        <sz val="13"/>
        <color indexed="8"/>
        <rFont val="標楷體"/>
        <family val="4"/>
      </rPr>
      <t>學習診斷與動機激勵(</t>
    </r>
    <r>
      <rPr>
        <b/>
        <sz val="13"/>
        <color indexed="8"/>
        <rFont val="Times New Roman"/>
        <family val="1"/>
      </rPr>
      <t>1-1-1</t>
    </r>
    <r>
      <rPr>
        <b/>
        <sz val="13"/>
        <color indexed="8"/>
        <rFont val="標楷體"/>
        <family val="4"/>
      </rPr>
      <t>)</t>
    </r>
  </si>
  <si>
    <t>新生學習淬鍊營-碩士</t>
  </si>
  <si>
    <t>蔡明達</t>
  </si>
  <si>
    <t>學習典範分享傳習</t>
  </si>
  <si>
    <t>陳志賢</t>
  </si>
  <si>
    <r>
      <rPr>
        <b/>
        <sz val="13"/>
        <color indexed="8"/>
        <rFont val="標楷體"/>
        <family val="4"/>
      </rPr>
      <t>建構支持系統提升學習風氣(</t>
    </r>
    <r>
      <rPr>
        <b/>
        <sz val="13"/>
        <color indexed="8"/>
        <rFont val="Times New Roman"/>
        <family val="1"/>
      </rPr>
      <t>1-1-2</t>
    </r>
    <r>
      <rPr>
        <b/>
        <sz val="13"/>
        <color indexed="8"/>
        <rFont val="標楷體"/>
        <family val="4"/>
      </rPr>
      <t>)</t>
    </r>
  </si>
  <si>
    <t>點心學堂</t>
  </si>
  <si>
    <t>曲靜芳</t>
  </si>
  <si>
    <t>強化實務學習</t>
  </si>
  <si>
    <t>徐郁倫</t>
  </si>
  <si>
    <r>
      <t>追蹤式生涯輔導(</t>
    </r>
    <r>
      <rPr>
        <b/>
        <sz val="13"/>
        <color indexed="8"/>
        <rFont val="Times New Roman"/>
        <family val="1"/>
      </rPr>
      <t>2-1-1</t>
    </r>
    <r>
      <rPr>
        <b/>
        <sz val="13"/>
        <color indexed="8"/>
        <rFont val="標楷體"/>
        <family val="4"/>
      </rPr>
      <t>)</t>
    </r>
  </si>
  <si>
    <r>
      <t>在地深耕專業服務(</t>
    </r>
    <r>
      <rPr>
        <b/>
        <sz val="13"/>
        <color indexed="8"/>
        <rFont val="Times New Roman"/>
        <family val="1"/>
      </rPr>
      <t>2-3-1</t>
    </r>
    <r>
      <rPr>
        <b/>
        <sz val="13"/>
        <color indexed="8"/>
        <rFont val="標楷體"/>
        <family val="4"/>
      </rPr>
      <t>)</t>
    </r>
  </si>
  <si>
    <t>推動在地專業服務</t>
  </si>
  <si>
    <t>陳志賢</t>
  </si>
  <si>
    <t>創新教學與專業研習</t>
  </si>
  <si>
    <t>盧俊吉</t>
  </si>
  <si>
    <t>工讀金、講座鐘點費</t>
  </si>
  <si>
    <t>(38400+2880)</t>
  </si>
  <si>
    <r>
      <rPr>
        <b/>
        <sz val="14"/>
        <color indexed="8"/>
        <rFont val="Times New Roman"/>
        <family val="1"/>
      </rPr>
      <t>105</t>
    </r>
    <r>
      <rPr>
        <b/>
        <sz val="14"/>
        <color indexed="8"/>
        <rFont val="標楷體"/>
        <family val="4"/>
      </rPr>
      <t>年各院系所執行教學卓越計畫經費需求明細表</t>
    </r>
  </si>
  <si>
    <t>3-2-2-1教學創新與專業研習</t>
  </si>
  <si>
    <r>
      <t>105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</t>
    </r>
  </si>
  <si>
    <t>盧俊吉</t>
  </si>
  <si>
    <r>
      <t>數量</t>
    </r>
  </si>
  <si>
    <t>諮詢費、輔導費、指導費</t>
  </si>
  <si>
    <t>邀請學者專家，參加具有專案性之諮詢事項會議</t>
  </si>
  <si>
    <t>辦理研習營實際擔任授課人員發給之鐘點費</t>
  </si>
  <si>
    <t>印刷費</t>
  </si>
  <si>
    <t>計畫所須教材印刷</t>
  </si>
  <si>
    <t>資料蒐集費</t>
  </si>
  <si>
    <t>辦理計畫所須購置或影印必需之參考圖書資料或資料檢索等</t>
  </si>
  <si>
    <t>物品費</t>
  </si>
  <si>
    <t>單位二代健保費</t>
  </si>
  <si>
    <t>工讀費</t>
  </si>
  <si>
    <t>勞保勞退</t>
  </si>
  <si>
    <t>雜支</t>
  </si>
  <si>
    <t>教師用證照相關圖書費用</t>
  </si>
  <si>
    <t>課程撰稿、編稿費、圖片使用費、圖片版權費、設計完稿費、校對費及審查費。（發給對象是校外人士）</t>
  </si>
  <si>
    <r>
      <rPr>
        <b/>
        <sz val="8"/>
        <color indexed="8"/>
        <rFont val="細明體"/>
        <family val="3"/>
      </rPr>
      <t>雲端物聯網需整合最先進的硬體、軟體 、雲端技術，以開放、共享帶領同學踏入雲端、物聯網和大數據的新世界。</t>
    </r>
    <r>
      <rPr>
        <b/>
        <sz val="12"/>
        <color indexed="8"/>
        <rFont val="細明體"/>
        <family val="3"/>
      </rPr>
      <t xml:space="preserve">
</t>
    </r>
    <r>
      <rPr>
        <b/>
        <sz val="8"/>
        <color indexed="8"/>
        <rFont val="細明體"/>
        <family val="3"/>
      </rPr>
      <t>物聯網智造套件是結合硬體和軟體開發的學習教材，須具備
1.宏碁雲端平台Acer Open Platform (AOP)支援雲教授智造套件，具備強大的雲端運算能力，提供安全﹅快速﹅穩定的雲端平台與儲存空間。讓雲教授連接的各種元件可以連結﹅上傳﹅下載或儲存資料在雲端，讓套件創造出的物聯網應用擁有遠端控制﹅資料收集﹅分析與溝通互動。
2.擴充板套上Arduino 主版，具備多種接口，最多可插入 16個不同的控制與感應元件。
3.物聯網智造套件組CPF IoT Starter Kit，包含應用軟體。
(1)CPF LED 101 APP：搭配101燈組與 BYOC燈座材料，內含教學步驟與程式碼，使用者可以修改程式，客製化作品。
(2) CPF Arduino APP：搭配Arduino組合包，可以加入各種元件，程式內同樣提供組合步驟與程式碼，基本程式教學與客製化的修改空間，開啟創造的樂趣。教學所需之資訊耗材、隨身碟、隨身硬碟、麥克風等、課程材料費、製作材料費、學習活動材料費、軟體使用費等屬之。
（物品費單項均不會超過1萬元）</t>
    </r>
  </si>
  <si>
    <r>
      <rPr>
        <b/>
        <sz val="14"/>
        <color indexed="8"/>
        <rFont val="Times New Roman"/>
        <family val="1"/>
      </rPr>
      <t>105</t>
    </r>
    <r>
      <rPr>
        <b/>
        <sz val="14"/>
        <color indexed="8"/>
        <rFont val="標楷體"/>
        <family val="4"/>
      </rPr>
      <t>年各院系所執行教學卓越計畫經費需求明細表</t>
    </r>
  </si>
  <si>
    <r>
      <t>105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標楷體"/>
        <family val="4"/>
      </rPr>
      <t>日至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>11</t>
    </r>
    <r>
      <rPr>
        <b/>
        <sz val="12"/>
        <color indexed="8"/>
        <rFont val="標楷體"/>
        <family val="4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標楷體"/>
        <family val="4"/>
      </rPr>
      <t>日</t>
    </r>
  </si>
  <si>
    <t>呂龍潭</t>
  </si>
  <si>
    <r>
      <t>數量</t>
    </r>
  </si>
  <si>
    <t>比賽優勝者獎金</t>
  </si>
  <si>
    <t>BOSS企業經營模擬競賽---第1-3名：新台幣各為4,000元, 2,500元, 1,500元</t>
  </si>
  <si>
    <t>成果報告印製費</t>
  </si>
  <si>
    <r>
      <t>BOSS</t>
    </r>
    <r>
      <rPr>
        <b/>
        <sz val="12"/>
        <color indexed="8"/>
        <rFont val="細明體"/>
        <family val="3"/>
      </rPr>
      <t>企業經營模擬競賽</t>
    </r>
  </si>
  <si>
    <t>獎狀</t>
  </si>
  <si>
    <r>
      <t>BOSS</t>
    </r>
    <r>
      <rPr>
        <b/>
        <sz val="12"/>
        <color indexed="8"/>
        <rFont val="細明體"/>
        <family val="3"/>
      </rPr>
      <t>企業經營模擬競賽</t>
    </r>
  </si>
  <si>
    <t>審查費</t>
  </si>
  <si>
    <t>創業競賽</t>
  </si>
  <si>
    <t>交通費</t>
  </si>
  <si>
    <t>創業競賽，依大眾交通工具檢據核實報支</t>
  </si>
  <si>
    <t>主持費</t>
  </si>
  <si>
    <t>工讀金</t>
  </si>
  <si>
    <t>創業競賽（含勞退）</t>
  </si>
  <si>
    <r>
      <t>創業競賽---</t>
    </r>
    <r>
      <rPr>
        <sz val="8"/>
        <color indexed="8"/>
        <rFont val="細明體"/>
        <family val="3"/>
      </rPr>
      <t>第1-3名：新台幣各為5,000元, 3,000元, 2,000元</t>
    </r>
  </si>
  <si>
    <t>茶點</t>
  </si>
  <si>
    <t>評論費</t>
  </si>
  <si>
    <t>海報</t>
  </si>
  <si>
    <t>創業競賽和BOSS企業經營模擬競賽各一張</t>
  </si>
  <si>
    <t>二代健保補充費</t>
  </si>
  <si>
    <t>碳粉匣</t>
  </si>
  <si>
    <t>學習診斷與動機激勵1-1-1-5完備學習激勵制度</t>
  </si>
  <si>
    <t>完備學習激勵制度</t>
  </si>
  <si>
    <t>呂龍潭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</si>
</sst>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_-* #,##0_-;\-* #,##0_-;_-* &quot;-&quot;??_-;_-@_-"/>
    <numFmt numFmtId="179" formatCode="#,##0_);[Red]\(#,##0\)"/>
    <numFmt numFmtId="180" formatCode="#,##0_ "/>
  </numFmts>
  <fonts count="8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8"/>
      <name val="標楷體"/>
      <family val="4"/>
    </font>
    <font>
      <sz val="9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2"/>
      <color indexed="8"/>
      <name val="Times New Roman"/>
      <family val="1"/>
    </font>
    <font>
      <sz val="12"/>
      <color indexed="8"/>
      <name val="標楷體"/>
      <family val="4"/>
    </font>
    <font>
      <b/>
      <sz val="12"/>
      <color indexed="12"/>
      <name val="標楷體"/>
      <family val="4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2"/>
      <color indexed="8"/>
      <name val="細明體"/>
      <family val="3"/>
    </font>
    <font>
      <b/>
      <sz val="12"/>
      <name val="細明體"/>
      <family val="3"/>
    </font>
    <font>
      <b/>
      <sz val="13"/>
      <color indexed="8"/>
      <name val="標楷體"/>
      <family val="4"/>
    </font>
    <font>
      <b/>
      <sz val="13"/>
      <color indexed="8"/>
      <name val="Times New Roman"/>
      <family val="1"/>
    </font>
    <font>
      <b/>
      <sz val="8"/>
      <color indexed="8"/>
      <name val="細明體"/>
      <family val="3"/>
    </font>
    <font>
      <b/>
      <sz val="10"/>
      <color indexed="8"/>
      <name val="細明體"/>
      <family val="3"/>
    </font>
    <font>
      <b/>
      <sz val="10"/>
      <color indexed="8"/>
      <name val="Times New Roman"/>
      <family val="1"/>
    </font>
    <font>
      <b/>
      <sz val="12"/>
      <color indexed="8"/>
      <name val="新細明體"/>
      <family val="1"/>
    </font>
    <font>
      <b/>
      <sz val="12"/>
      <color indexed="9"/>
      <name val="新細明體"/>
      <family val="1"/>
    </font>
    <font>
      <b/>
      <sz val="12"/>
      <color indexed="10"/>
      <name val="標楷體"/>
      <family val="4"/>
    </font>
    <font>
      <b/>
      <sz val="12"/>
      <color indexed="9"/>
      <name val="標楷體"/>
      <family val="4"/>
    </font>
    <font>
      <b/>
      <sz val="12"/>
      <color indexed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3"/>
      <color indexed="8"/>
      <name val="標楷體"/>
      <family val="4"/>
    </font>
    <font>
      <sz val="12"/>
      <name val="新細明體"/>
      <family val="1"/>
    </font>
    <font>
      <b/>
      <strike/>
      <sz val="12"/>
      <color indexed="10"/>
      <name val="新細明體"/>
      <family val="1"/>
    </font>
    <font>
      <sz val="10"/>
      <color indexed="8"/>
      <name val="新細明體"/>
      <family val="1"/>
    </font>
    <font>
      <sz val="8"/>
      <color indexed="8"/>
      <name val="標楷體"/>
      <family val="4"/>
    </font>
    <font>
      <sz val="10"/>
      <color indexed="8"/>
      <name val="細明體"/>
      <family val="3"/>
    </font>
    <font>
      <sz val="8"/>
      <color indexed="8"/>
      <name val="細明體"/>
      <family val="3"/>
    </font>
    <font>
      <b/>
      <sz val="10"/>
      <name val="細明體"/>
      <family val="3"/>
    </font>
    <font>
      <b/>
      <sz val="12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  <font>
      <b/>
      <sz val="12"/>
      <color theme="1"/>
      <name val="標楷體"/>
      <family val="4"/>
    </font>
    <font>
      <b/>
      <sz val="12"/>
      <color rgb="FFFFFFFF"/>
      <name val="標楷體"/>
      <family val="4"/>
    </font>
    <font>
      <b/>
      <sz val="12"/>
      <color rgb="FFFFFFFF"/>
      <name val="新細明體"/>
      <family val="1"/>
    </font>
    <font>
      <b/>
      <sz val="12"/>
      <color theme="1"/>
      <name val="細明體"/>
      <family val="3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3"/>
      <color theme="1"/>
      <name val="標楷體"/>
      <family val="4"/>
    </font>
    <font>
      <b/>
      <sz val="13"/>
      <color theme="1"/>
      <name val="Times New Roman"/>
      <family val="1"/>
    </font>
    <font>
      <b/>
      <sz val="13"/>
      <color theme="1"/>
      <name val="標楷體"/>
      <family val="4"/>
    </font>
    <font>
      <sz val="12"/>
      <name val="Calibri"/>
      <family val="1"/>
    </font>
    <font>
      <b/>
      <strike/>
      <sz val="12"/>
      <color rgb="FFFF0000"/>
      <name val="新細明體"/>
      <family val="1"/>
    </font>
    <font>
      <b/>
      <sz val="12"/>
      <color rgb="FF0000FF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新細明體"/>
      <family val="1"/>
    </font>
    <font>
      <b/>
      <sz val="12"/>
      <color rgb="FF000000"/>
      <name val="細明體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255">
    <xf numFmtId="0" fontId="0" fillId="0" borderId="0" xfId="0" applyFont="1" applyAlignment="1">
      <alignment vertical="center"/>
    </xf>
    <xf numFmtId="0" fontId="66" fillId="33" borderId="10" xfId="0" applyFont="1" applyFill="1" applyBorder="1" applyAlignment="1">
      <alignment horizontal="justify" vertical="center"/>
    </xf>
    <xf numFmtId="0" fontId="67" fillId="34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justify" vertical="center"/>
    </xf>
    <xf numFmtId="0" fontId="69" fillId="0" borderId="10" xfId="0" applyFont="1" applyBorder="1" applyAlignment="1">
      <alignment vertical="center"/>
    </xf>
    <xf numFmtId="0" fontId="67" fillId="34" borderId="10" xfId="0" applyFont="1" applyFill="1" applyBorder="1" applyAlignment="1">
      <alignment vertical="center"/>
    </xf>
    <xf numFmtId="0" fontId="67" fillId="35" borderId="10" xfId="0" applyFont="1" applyFill="1" applyBorder="1" applyAlignment="1">
      <alignment vertical="center"/>
    </xf>
    <xf numFmtId="0" fontId="67" fillId="35" borderId="10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69" fillId="0" borderId="10" xfId="0" applyFont="1" applyBorder="1" applyAlignment="1">
      <alignment horizontal="justify" vertical="center" wrapText="1"/>
    </xf>
    <xf numFmtId="0" fontId="70" fillId="0" borderId="10" xfId="0" applyFont="1" applyBorder="1" applyAlignment="1">
      <alignment horizontal="justify" vertical="center" wrapText="1"/>
    </xf>
    <xf numFmtId="0" fontId="67" fillId="35" borderId="11" xfId="0" applyFont="1" applyFill="1" applyBorder="1" applyAlignment="1">
      <alignment horizontal="justify" vertical="center"/>
    </xf>
    <xf numFmtId="0" fontId="67" fillId="35" borderId="12" xfId="0" applyFont="1" applyFill="1" applyBorder="1" applyAlignment="1">
      <alignment horizontal="justify" vertical="center"/>
    </xf>
    <xf numFmtId="0" fontId="71" fillId="33" borderId="10" xfId="0" applyFont="1" applyFill="1" applyBorder="1" applyAlignment="1">
      <alignment horizontal="center" vertical="center" wrapText="1"/>
    </xf>
    <xf numFmtId="0" fontId="71" fillId="37" borderId="13" xfId="0" applyFont="1" applyFill="1" applyBorder="1" applyAlignment="1">
      <alignment horizontal="justify" vertical="center" wrapText="1"/>
    </xf>
    <xf numFmtId="0" fontId="71" fillId="37" borderId="14" xfId="0" applyFont="1" applyFill="1" applyBorder="1" applyAlignment="1">
      <alignment horizontal="justify" vertical="center" wrapText="1"/>
    </xf>
    <xf numFmtId="0" fontId="72" fillId="38" borderId="14" xfId="0" applyFont="1" applyFill="1" applyBorder="1" applyAlignment="1">
      <alignment horizontal="justify" vertical="center"/>
    </xf>
    <xf numFmtId="0" fontId="73" fillId="38" borderId="15" xfId="0" applyFont="1" applyFill="1" applyBorder="1" applyAlignment="1">
      <alignment horizontal="justify" vertical="center"/>
    </xf>
    <xf numFmtId="0" fontId="71" fillId="33" borderId="14" xfId="0" applyFont="1" applyFill="1" applyBorder="1" applyAlignment="1">
      <alignment horizontal="center" vertical="center" wrapText="1"/>
    </xf>
    <xf numFmtId="0" fontId="67" fillId="35" borderId="16" xfId="0" applyFont="1" applyFill="1" applyBorder="1" applyAlignment="1">
      <alignment horizontal="justify" vertical="center"/>
    </xf>
    <xf numFmtId="0" fontId="67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vertical="center"/>
    </xf>
    <xf numFmtId="177" fontId="67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67" fillId="35" borderId="12" xfId="0" applyFont="1" applyFill="1" applyBorder="1" applyAlignment="1">
      <alignment horizontal="justify" vertical="center"/>
    </xf>
    <xf numFmtId="0" fontId="69" fillId="0" borderId="10" xfId="0" applyFont="1" applyBorder="1" applyAlignment="1">
      <alignment horizontal="justify" vertical="center" wrapText="1"/>
    </xf>
    <xf numFmtId="0" fontId="67" fillId="35" borderId="11" xfId="0" applyFont="1" applyFill="1" applyBorder="1" applyAlignment="1">
      <alignment horizontal="justify" vertical="center"/>
    </xf>
    <xf numFmtId="0" fontId="67" fillId="35" borderId="16" xfId="0" applyFont="1" applyFill="1" applyBorder="1" applyAlignment="1">
      <alignment horizontal="justify" vertical="center"/>
    </xf>
    <xf numFmtId="0" fontId="70" fillId="0" borderId="10" xfId="0" applyFont="1" applyBorder="1" applyAlignment="1">
      <alignment horizontal="justify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justify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67" fillId="35" borderId="12" xfId="0" applyFont="1" applyFill="1" applyBorder="1" applyAlignment="1">
      <alignment horizontal="justify" vertical="center"/>
    </xf>
    <xf numFmtId="0" fontId="67" fillId="35" borderId="11" xfId="0" applyFont="1" applyFill="1" applyBorder="1" applyAlignment="1">
      <alignment horizontal="justify" vertical="center"/>
    </xf>
    <xf numFmtId="0" fontId="67" fillId="35" borderId="16" xfId="0" applyFont="1" applyFill="1" applyBorder="1" applyAlignment="1">
      <alignment horizontal="justify" vertical="center"/>
    </xf>
    <xf numFmtId="0" fontId="70" fillId="0" borderId="10" xfId="0" applyFont="1" applyBorder="1" applyAlignment="1">
      <alignment horizontal="justify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1" fillId="37" borderId="10" xfId="0" applyFont="1" applyFill="1" applyBorder="1" applyAlignment="1">
      <alignment horizontal="justify" vertical="center" wrapText="1"/>
    </xf>
    <xf numFmtId="0" fontId="72" fillId="38" borderId="10" xfId="0" applyFont="1" applyFill="1" applyBorder="1" applyAlignment="1">
      <alignment horizontal="justify" vertical="center"/>
    </xf>
    <xf numFmtId="0" fontId="73" fillId="38" borderId="10" xfId="0" applyFont="1" applyFill="1" applyBorder="1" applyAlignment="1">
      <alignment horizontal="justify" vertical="center"/>
    </xf>
    <xf numFmtId="177" fontId="67" fillId="35" borderId="10" xfId="0" applyNumberFormat="1" applyFont="1" applyFill="1" applyBorder="1" applyAlignment="1">
      <alignment vertical="center"/>
    </xf>
    <xf numFmtId="177" fontId="67" fillId="35" borderId="10" xfId="0" applyNumberFormat="1" applyFont="1" applyFill="1" applyBorder="1" applyAlignment="1">
      <alignment horizontal="center" vertical="center"/>
    </xf>
    <xf numFmtId="177" fontId="67" fillId="34" borderId="10" xfId="0" applyNumberFormat="1" applyFont="1" applyFill="1" applyBorder="1" applyAlignment="1">
      <alignment horizontal="center" vertical="center"/>
    </xf>
    <xf numFmtId="0" fontId="74" fillId="0" borderId="10" xfId="0" applyFont="1" applyBorder="1" applyAlignment="1">
      <alignment horizontal="justify" vertical="center" wrapText="1"/>
    </xf>
    <xf numFmtId="177" fontId="75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39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justify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7" fillId="0" borderId="10" xfId="0" applyFont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78" fillId="0" borderId="10" xfId="0" applyFont="1" applyBorder="1" applyAlignment="1">
      <alignment horizontal="justify" vertical="top" wrapText="1"/>
    </xf>
    <xf numFmtId="0" fontId="79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8" fontId="0" fillId="0" borderId="0" xfId="0" applyNumberFormat="1" applyAlignment="1">
      <alignment vertical="center"/>
    </xf>
    <xf numFmtId="179" fontId="71" fillId="33" borderId="10" xfId="0" applyNumberFormat="1" applyFont="1" applyFill="1" applyBorder="1" applyAlignment="1">
      <alignment horizontal="center" vertical="center" wrapText="1"/>
    </xf>
    <xf numFmtId="179" fontId="66" fillId="33" borderId="10" xfId="0" applyNumberFormat="1" applyFont="1" applyFill="1" applyBorder="1" applyAlignment="1">
      <alignment horizontal="justify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center" vertical="center" wrapText="1"/>
    </xf>
    <xf numFmtId="179" fontId="6" fillId="35" borderId="10" xfId="0" applyNumberFormat="1" applyFont="1" applyFill="1" applyBorder="1" applyAlignment="1">
      <alignment horizontal="center" vertical="center"/>
    </xf>
    <xf numFmtId="179" fontId="67" fillId="34" borderId="10" xfId="0" applyNumberFormat="1" applyFont="1" applyFill="1" applyBorder="1" applyAlignment="1">
      <alignment vertical="center"/>
    </xf>
    <xf numFmtId="179" fontId="67" fillId="34" borderId="10" xfId="0" applyNumberFormat="1" applyFont="1" applyFill="1" applyBorder="1" applyAlignment="1">
      <alignment horizontal="center" vertical="center"/>
    </xf>
    <xf numFmtId="179" fontId="6" fillId="39" borderId="10" xfId="0" applyNumberFormat="1" applyFont="1" applyFill="1" applyBorder="1" applyAlignment="1">
      <alignment vertical="center"/>
    </xf>
    <xf numFmtId="179" fontId="67" fillId="35" borderId="10" xfId="0" applyNumberFormat="1" applyFont="1" applyFill="1" applyBorder="1" applyAlignment="1">
      <alignment vertical="center"/>
    </xf>
    <xf numFmtId="179" fontId="67" fillId="35" borderId="10" xfId="0" applyNumberFormat="1" applyFont="1" applyFill="1" applyBorder="1" applyAlignment="1">
      <alignment horizontal="center" vertical="center"/>
    </xf>
    <xf numFmtId="179" fontId="70" fillId="0" borderId="10" xfId="0" applyNumberFormat="1" applyFont="1" applyBorder="1" applyAlignment="1">
      <alignment horizontal="justify" vertical="center" wrapText="1"/>
    </xf>
    <xf numFmtId="179" fontId="67" fillId="34" borderId="18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71" fillId="33" borderId="10" xfId="0" applyFont="1" applyFill="1" applyBorder="1" applyAlignment="1">
      <alignment horizontal="center" vertical="center" wrapText="1"/>
    </xf>
    <xf numFmtId="179" fontId="67" fillId="0" borderId="10" xfId="0" applyNumberFormat="1" applyFont="1" applyFill="1" applyBorder="1" applyAlignment="1">
      <alignment horizontal="center" vertical="center"/>
    </xf>
    <xf numFmtId="179" fontId="76" fillId="0" borderId="10" xfId="0" applyNumberFormat="1" applyFont="1" applyFill="1" applyBorder="1" applyAlignment="1">
      <alignment horizontal="center" vertical="center"/>
    </xf>
    <xf numFmtId="180" fontId="71" fillId="33" borderId="10" xfId="0" applyNumberFormat="1" applyFont="1" applyFill="1" applyBorder="1" applyAlignment="1">
      <alignment horizontal="center" vertical="center" wrapText="1"/>
    </xf>
    <xf numFmtId="180" fontId="66" fillId="33" borderId="10" xfId="0" applyNumberFormat="1" applyFont="1" applyFill="1" applyBorder="1" applyAlignment="1">
      <alignment horizontal="justify" vertical="center"/>
    </xf>
    <xf numFmtId="180" fontId="67" fillId="0" borderId="10" xfId="0" applyNumberFormat="1" applyFont="1" applyFill="1" applyBorder="1" applyAlignment="1">
      <alignment horizontal="center" vertical="center" wrapText="1"/>
    </xf>
    <xf numFmtId="180" fontId="67" fillId="0" borderId="10" xfId="0" applyNumberFormat="1" applyFont="1" applyFill="1" applyBorder="1" applyAlignment="1">
      <alignment horizontal="center" vertical="center"/>
    </xf>
    <xf numFmtId="180" fontId="68" fillId="0" borderId="10" xfId="0" applyNumberFormat="1" applyFont="1" applyBorder="1" applyAlignment="1">
      <alignment horizontal="justify" vertical="center"/>
    </xf>
    <xf numFmtId="180" fontId="69" fillId="0" borderId="10" xfId="0" applyNumberFormat="1" applyFont="1" applyBorder="1" applyAlignment="1">
      <alignment vertical="center"/>
    </xf>
    <xf numFmtId="180" fontId="67" fillId="34" borderId="10" xfId="0" applyNumberFormat="1" applyFont="1" applyFill="1" applyBorder="1" applyAlignment="1">
      <alignment vertical="center"/>
    </xf>
    <xf numFmtId="180" fontId="67" fillId="34" borderId="10" xfId="0" applyNumberFormat="1" applyFont="1" applyFill="1" applyBorder="1" applyAlignment="1">
      <alignment horizontal="center" vertical="center"/>
    </xf>
    <xf numFmtId="180" fontId="67" fillId="35" borderId="10" xfId="0" applyNumberFormat="1" applyFont="1" applyFill="1" applyBorder="1" applyAlignment="1">
      <alignment vertical="center"/>
    </xf>
    <xf numFmtId="180" fontId="67" fillId="35" borderId="10" xfId="0" applyNumberFormat="1" applyFont="1" applyFill="1" applyBorder="1" applyAlignment="1">
      <alignment horizontal="center" vertical="center"/>
    </xf>
    <xf numFmtId="180" fontId="70" fillId="0" borderId="10" xfId="0" applyNumberFormat="1" applyFont="1" applyBorder="1" applyAlignment="1">
      <alignment horizontal="justify" vertical="center" wrapText="1"/>
    </xf>
    <xf numFmtId="180" fontId="67" fillId="34" borderId="18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79" fontId="67" fillId="0" borderId="10" xfId="0" applyNumberFormat="1" applyFont="1" applyFill="1" applyBorder="1" applyAlignment="1">
      <alignment horizontal="center" vertical="center" wrapText="1"/>
    </xf>
    <xf numFmtId="178" fontId="80" fillId="0" borderId="10" xfId="33" applyNumberFormat="1" applyFont="1" applyBorder="1" applyAlignment="1">
      <alignment vertical="center"/>
    </xf>
    <xf numFmtId="178" fontId="80" fillId="0" borderId="19" xfId="33" applyNumberFormat="1" applyFont="1" applyFill="1" applyBorder="1" applyAlignment="1">
      <alignment vertical="center"/>
    </xf>
    <xf numFmtId="178" fontId="80" fillId="0" borderId="0" xfId="33" applyNumberFormat="1" applyFont="1" applyAlignment="1">
      <alignment vertical="center"/>
    </xf>
    <xf numFmtId="0" fontId="77" fillId="35" borderId="10" xfId="0" applyFont="1" applyFill="1" applyBorder="1" applyAlignment="1">
      <alignment vertical="center"/>
    </xf>
    <xf numFmtId="179" fontId="76" fillId="35" borderId="10" xfId="0" applyNumberFormat="1" applyFont="1" applyFill="1" applyBorder="1" applyAlignment="1">
      <alignment vertical="center"/>
    </xf>
    <xf numFmtId="179" fontId="76" fillId="35" borderId="10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180" fontId="81" fillId="0" borderId="10" xfId="0" applyNumberFormat="1" applyFont="1" applyFill="1" applyBorder="1" applyAlignment="1">
      <alignment horizontal="center" vertical="center" wrapText="1"/>
    </xf>
    <xf numFmtId="180" fontId="81" fillId="0" borderId="10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center"/>
    </xf>
    <xf numFmtId="0" fontId="79" fillId="0" borderId="10" xfId="0" applyFont="1" applyBorder="1" applyAlignment="1">
      <alignment horizontal="justify" vertical="top" wrapText="1"/>
    </xf>
    <xf numFmtId="0" fontId="69" fillId="0" borderId="2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7" fillId="35" borderId="11" xfId="0" applyFont="1" applyFill="1" applyBorder="1" applyAlignment="1">
      <alignment horizontal="justify" vertical="center"/>
    </xf>
    <xf numFmtId="0" fontId="67" fillId="35" borderId="12" xfId="0" applyFont="1" applyFill="1" applyBorder="1" applyAlignment="1">
      <alignment horizontal="justify" vertical="center"/>
    </xf>
    <xf numFmtId="0" fontId="67" fillId="35" borderId="16" xfId="0" applyFont="1" applyFill="1" applyBorder="1" applyAlignment="1">
      <alignment horizontal="justify" vertical="center"/>
    </xf>
    <xf numFmtId="0" fontId="67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0" fillId="0" borderId="10" xfId="0" applyFont="1" applyBorder="1" applyAlignment="1">
      <alignment horizontal="justify" vertical="center" wrapText="1"/>
    </xf>
    <xf numFmtId="0" fontId="70" fillId="0" borderId="15" xfId="0" applyFont="1" applyBorder="1" applyAlignment="1">
      <alignment horizontal="justify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7" fillId="0" borderId="16" xfId="0" applyFont="1" applyFill="1" applyBorder="1" applyAlignment="1">
      <alignment horizontal="left" vertical="center" wrapText="1"/>
    </xf>
    <xf numFmtId="0" fontId="72" fillId="38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justify" vertical="center"/>
    </xf>
    <xf numFmtId="0" fontId="67" fillId="34" borderId="15" xfId="0" applyFont="1" applyFill="1" applyBorder="1" applyAlignment="1">
      <alignment horizontal="justify" vertical="center"/>
    </xf>
    <xf numFmtId="0" fontId="74" fillId="0" borderId="11" xfId="0" applyFont="1" applyFill="1" applyBorder="1" applyAlignment="1">
      <alignment horizontal="left" vertical="center" wrapText="1"/>
    </xf>
    <xf numFmtId="0" fontId="69" fillId="0" borderId="10" xfId="0" applyFont="1" applyBorder="1" applyAlignment="1">
      <alignment horizontal="justify" vertical="center" wrapText="1"/>
    </xf>
    <xf numFmtId="0" fontId="69" fillId="0" borderId="15" xfId="0" applyFont="1" applyBorder="1" applyAlignment="1">
      <alignment horizontal="justify" vertical="center" wrapText="1"/>
    </xf>
    <xf numFmtId="0" fontId="82" fillId="34" borderId="23" xfId="0" applyFont="1" applyFill="1" applyBorder="1" applyAlignment="1">
      <alignment horizontal="center" vertical="center"/>
    </xf>
    <xf numFmtId="0" fontId="82" fillId="34" borderId="24" xfId="0" applyFont="1" applyFill="1" applyBorder="1" applyAlignment="1">
      <alignment horizontal="center" vertical="center"/>
    </xf>
    <xf numFmtId="0" fontId="82" fillId="34" borderId="25" xfId="0" applyFont="1" applyFill="1" applyBorder="1" applyAlignment="1">
      <alignment horizontal="center" vertical="center"/>
    </xf>
    <xf numFmtId="0" fontId="82" fillId="34" borderId="18" xfId="0" applyFont="1" applyFill="1" applyBorder="1" applyAlignment="1">
      <alignment horizontal="justify" vertical="center"/>
    </xf>
    <xf numFmtId="0" fontId="82" fillId="34" borderId="26" xfId="0" applyFont="1" applyFill="1" applyBorder="1" applyAlignment="1">
      <alignment horizontal="justify" vertical="center"/>
    </xf>
    <xf numFmtId="0" fontId="68" fillId="0" borderId="10" xfId="0" applyFont="1" applyBorder="1" applyAlignment="1">
      <alignment horizontal="justify" vertical="center" wrapText="1"/>
    </xf>
    <xf numFmtId="0" fontId="68" fillId="0" borderId="15" xfId="0" applyFont="1" applyBorder="1" applyAlignment="1">
      <alignment horizontal="justify" vertical="center" wrapText="1"/>
    </xf>
    <xf numFmtId="0" fontId="69" fillId="0" borderId="14" xfId="0" applyFont="1" applyBorder="1" applyAlignment="1">
      <alignment horizontal="center" vertical="center"/>
    </xf>
    <xf numFmtId="0" fontId="67" fillId="0" borderId="27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74" fillId="35" borderId="11" xfId="0" applyFont="1" applyFill="1" applyBorder="1" applyAlignment="1">
      <alignment horizontal="justify" vertical="center"/>
    </xf>
    <xf numFmtId="0" fontId="67" fillId="35" borderId="27" xfId="0" applyFont="1" applyFill="1" applyBorder="1" applyAlignment="1">
      <alignment horizontal="justify" vertical="center"/>
    </xf>
    <xf numFmtId="0" fontId="10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right" vertical="center"/>
    </xf>
    <xf numFmtId="0" fontId="71" fillId="0" borderId="10" xfId="0" applyFont="1" applyBorder="1" applyAlignment="1">
      <alignment horizontal="justify" vertical="center" wrapText="1"/>
    </xf>
    <xf numFmtId="0" fontId="71" fillId="37" borderId="28" xfId="0" applyFont="1" applyFill="1" applyBorder="1" applyAlignment="1">
      <alignment horizontal="center" vertical="center" wrapText="1"/>
    </xf>
    <xf numFmtId="176" fontId="84" fillId="0" borderId="28" xfId="0" applyNumberFormat="1" applyFont="1" applyBorder="1" applyAlignment="1">
      <alignment horizontal="justify" vertical="center" wrapText="1"/>
    </xf>
    <xf numFmtId="0" fontId="84" fillId="0" borderId="29" xfId="0" applyFont="1" applyBorder="1" applyAlignment="1">
      <alignment horizontal="justify" vertical="center" wrapText="1"/>
    </xf>
    <xf numFmtId="0" fontId="67" fillId="0" borderId="10" xfId="0" applyFont="1" applyBorder="1" applyAlignment="1">
      <alignment horizontal="justify" vertical="center" wrapText="1"/>
    </xf>
    <xf numFmtId="0" fontId="71" fillId="37" borderId="10" xfId="0" applyFont="1" applyFill="1" applyBorder="1" applyAlignment="1">
      <alignment horizontal="center" vertical="center" wrapText="1"/>
    </xf>
    <xf numFmtId="177" fontId="67" fillId="0" borderId="11" xfId="0" applyNumberFormat="1" applyFont="1" applyFill="1" applyBorder="1" applyAlignment="1">
      <alignment horizontal="left" vertical="center" wrapText="1"/>
    </xf>
    <xf numFmtId="177" fontId="67" fillId="0" borderId="12" xfId="0" applyNumberFormat="1" applyFont="1" applyFill="1" applyBorder="1" applyAlignment="1">
      <alignment horizontal="left" vertical="center" wrapText="1"/>
    </xf>
    <xf numFmtId="177" fontId="67" fillId="0" borderId="16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71" fillId="0" borderId="28" xfId="0" applyFont="1" applyBorder="1" applyAlignment="1">
      <alignment horizontal="justify" vertical="center" wrapText="1"/>
    </xf>
    <xf numFmtId="0" fontId="71" fillId="0" borderId="15" xfId="0" applyFont="1" applyBorder="1" applyAlignment="1">
      <alignment horizontal="justify" vertical="center" wrapText="1"/>
    </xf>
    <xf numFmtId="0" fontId="82" fillId="34" borderId="10" xfId="0" applyFont="1" applyFill="1" applyBorder="1" applyAlignment="1">
      <alignment horizontal="justify" vertical="center"/>
    </xf>
    <xf numFmtId="0" fontId="82" fillId="34" borderId="11" xfId="0" applyFont="1" applyFill="1" applyBorder="1" applyAlignment="1">
      <alignment horizontal="center" vertical="center"/>
    </xf>
    <xf numFmtId="0" fontId="82" fillId="34" borderId="12" xfId="0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74" fillId="0" borderId="10" xfId="0" applyFont="1" applyBorder="1" applyAlignment="1">
      <alignment horizontal="justify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right" vertical="center"/>
    </xf>
    <xf numFmtId="176" fontId="84" fillId="0" borderId="10" xfId="0" applyNumberFormat="1" applyFont="1" applyBorder="1" applyAlignment="1" quotePrefix="1">
      <alignment horizontal="justify" vertical="center" wrapText="1"/>
    </xf>
    <xf numFmtId="0" fontId="84" fillId="0" borderId="10" xfId="0" applyFont="1" applyBorder="1" applyAlignment="1">
      <alignment horizontal="justify" vertical="center" wrapText="1"/>
    </xf>
    <xf numFmtId="0" fontId="67" fillId="0" borderId="11" xfId="0" applyFont="1" applyBorder="1" applyAlignment="1">
      <alignment horizontal="justify" vertical="center" wrapText="1"/>
    </xf>
    <xf numFmtId="0" fontId="67" fillId="0" borderId="12" xfId="0" applyFont="1" applyBorder="1" applyAlignment="1">
      <alignment horizontal="justify" vertical="center" wrapText="1"/>
    </xf>
    <xf numFmtId="0" fontId="67" fillId="0" borderId="27" xfId="0" applyFont="1" applyBorder="1" applyAlignment="1">
      <alignment horizontal="justify" vertical="center" wrapText="1"/>
    </xf>
    <xf numFmtId="0" fontId="85" fillId="0" borderId="10" xfId="0" applyFont="1" applyBorder="1" applyAlignment="1">
      <alignment horizontal="justify" vertical="center" wrapText="1"/>
    </xf>
    <xf numFmtId="0" fontId="75" fillId="0" borderId="10" xfId="0" applyFont="1" applyBorder="1" applyAlignment="1">
      <alignment horizontal="justify" vertical="center" wrapText="1"/>
    </xf>
    <xf numFmtId="0" fontId="69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176" fontId="84" fillId="0" borderId="10" xfId="0" applyNumberFormat="1" applyFont="1" applyBorder="1" applyAlignment="1">
      <alignment horizontal="justify" vertical="center" wrapText="1"/>
    </xf>
    <xf numFmtId="0" fontId="69" fillId="0" borderId="19" xfId="0" applyFont="1" applyBorder="1" applyAlignment="1">
      <alignment horizontal="center" vertical="center"/>
    </xf>
    <xf numFmtId="0" fontId="74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7" fillId="0" borderId="1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3" fillId="39" borderId="11" xfId="0" applyFont="1" applyFill="1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13" fillId="39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6" fillId="39" borderId="12" xfId="0" applyFont="1" applyFill="1" applyBorder="1" applyAlignment="1">
      <alignment horizontal="justify" vertical="center"/>
    </xf>
    <xf numFmtId="0" fontId="6" fillId="39" borderId="27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0" fillId="40" borderId="0" xfId="0" applyFill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2" fillId="41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41" borderId="10" xfId="0" applyFont="1" applyFill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77" fontId="6" fillId="0" borderId="11" xfId="0" applyNumberFormat="1" applyFont="1" applyFill="1" applyBorder="1" applyAlignment="1">
      <alignment horizontal="left" vertical="center" wrapText="1"/>
    </xf>
    <xf numFmtId="177" fontId="6" fillId="0" borderId="12" xfId="0" applyNumberFormat="1" applyFont="1" applyFill="1" applyBorder="1" applyAlignment="1">
      <alignment horizontal="left" vertical="center" wrapText="1"/>
    </xf>
    <xf numFmtId="177" fontId="6" fillId="0" borderId="27" xfId="0" applyNumberFormat="1" applyFont="1" applyFill="1" applyBorder="1" applyAlignment="1">
      <alignment horizontal="left" vertical="center" wrapText="1"/>
    </xf>
    <xf numFmtId="0" fontId="23" fillId="42" borderId="10" xfId="0" applyFont="1" applyFill="1" applyBorder="1" applyAlignment="1">
      <alignment horizontal="justify" vertical="center"/>
    </xf>
    <xf numFmtId="0" fontId="23" fillId="42" borderId="10" xfId="0" applyFont="1" applyFill="1" applyBorder="1" applyAlignment="1">
      <alignment horizontal="center" vertical="center"/>
    </xf>
    <xf numFmtId="0" fontId="21" fillId="42" borderId="10" xfId="0" applyFont="1" applyFill="1" applyBorder="1" applyAlignment="1">
      <alignment horizontal="justify" vertical="center"/>
    </xf>
    <xf numFmtId="0" fontId="2" fillId="43" borderId="10" xfId="0" applyFont="1" applyFill="1" applyBorder="1" applyAlignment="1">
      <alignment horizontal="center" vertical="center" wrapText="1"/>
    </xf>
    <xf numFmtId="0" fontId="22" fillId="43" borderId="10" xfId="0" applyFont="1" applyFill="1" applyBorder="1" applyAlignment="1">
      <alignment horizontal="justify" vertical="center"/>
    </xf>
    <xf numFmtId="0" fontId="2" fillId="4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justify" vertical="center"/>
    </xf>
    <xf numFmtId="0" fontId="0" fillId="0" borderId="27" xfId="0" applyBorder="1" applyAlignment="1">
      <alignment horizontal="justify" vertical="center"/>
    </xf>
    <xf numFmtId="0" fontId="18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vertical="center"/>
    </xf>
    <xf numFmtId="177" fontId="44" fillId="0" borderId="10" xfId="0" applyNumberFormat="1" applyFont="1" applyBorder="1" applyAlignment="1">
      <alignment horizontal="center" vertical="center"/>
    </xf>
    <xf numFmtId="177" fontId="6" fillId="44" borderId="10" xfId="0" applyNumberFormat="1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vertical="center"/>
    </xf>
    <xf numFmtId="0" fontId="6" fillId="44" borderId="10" xfId="0" applyFont="1" applyFill="1" applyBorder="1" applyAlignment="1">
      <alignment horizontal="justify" vertical="center"/>
    </xf>
    <xf numFmtId="0" fontId="11" fillId="0" borderId="30" xfId="0" applyFont="1" applyBorder="1" applyAlignment="1">
      <alignment horizontal="center" vertical="center"/>
    </xf>
    <xf numFmtId="0" fontId="48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44" borderId="10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4" fillId="44" borderId="11" xfId="0" applyFont="1" applyFill="1" applyBorder="1" applyAlignment="1">
      <alignment horizontal="center" vertical="center"/>
    </xf>
    <xf numFmtId="0" fontId="24" fillId="44" borderId="12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24" fillId="44" borderId="10" xfId="0" applyFont="1" applyFill="1" applyBorder="1" applyAlignment="1">
      <alignment horizontal="justify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C6" sqref="C6"/>
    </sheetView>
  </sheetViews>
  <sheetFormatPr defaultColWidth="9.00390625" defaultRowHeight="15.75"/>
  <cols>
    <col min="1" max="1" width="4.875" style="0" customWidth="1"/>
    <col min="2" max="2" width="40.875" style="0" customWidth="1"/>
    <col min="3" max="3" width="20.25390625" style="101" customWidth="1"/>
    <col min="4" max="4" width="13.00390625" style="0" customWidth="1"/>
  </cols>
  <sheetData>
    <row r="1" spans="1:4" ht="15.75">
      <c r="A1" s="60"/>
      <c r="B1" s="60" t="s">
        <v>99</v>
      </c>
      <c r="C1" s="99" t="s">
        <v>100</v>
      </c>
      <c r="D1" s="60" t="s">
        <v>101</v>
      </c>
    </row>
    <row r="2" spans="1:4" ht="15.75">
      <c r="A2" s="108" t="s">
        <v>102</v>
      </c>
      <c r="B2" s="109"/>
      <c r="C2" s="99"/>
      <c r="D2" s="60"/>
    </row>
    <row r="3" spans="1:4" ht="18">
      <c r="A3" s="60"/>
      <c r="B3" s="61" t="s">
        <v>103</v>
      </c>
      <c r="C3" s="99">
        <f>'碩士新生營-蔡'!E21</f>
        <v>37240.768000000004</v>
      </c>
      <c r="D3" s="60" t="s">
        <v>104</v>
      </c>
    </row>
    <row r="4" spans="1:4" ht="18">
      <c r="A4" s="60"/>
      <c r="B4" s="61" t="s">
        <v>105</v>
      </c>
      <c r="C4" s="99">
        <f>'學習典範-陳'!E19</f>
        <v>66848.72</v>
      </c>
      <c r="D4" s="60" t="s">
        <v>106</v>
      </c>
    </row>
    <row r="5" spans="1:4" ht="18">
      <c r="A5" s="60"/>
      <c r="B5" s="61" t="s">
        <v>165</v>
      </c>
      <c r="C5" s="99">
        <f>'學習激勵-呂'!E25</f>
        <v>43089.78</v>
      </c>
      <c r="D5" s="60" t="s">
        <v>166</v>
      </c>
    </row>
    <row r="6" spans="1:4" ht="15.75">
      <c r="A6" s="108" t="s">
        <v>107</v>
      </c>
      <c r="B6" s="109"/>
      <c r="C6" s="99"/>
      <c r="D6" s="60"/>
    </row>
    <row r="7" spans="1:5" ht="18">
      <c r="A7" s="60"/>
      <c r="B7" s="102" t="s">
        <v>108</v>
      </c>
      <c r="C7" s="99">
        <f>'點心學堂-曲'!E21</f>
        <v>52036.1844</v>
      </c>
      <c r="D7" s="62" t="s">
        <v>109</v>
      </c>
      <c r="E7" s="63"/>
    </row>
    <row r="8" spans="1:4" ht="18">
      <c r="A8" s="65" t="s">
        <v>112</v>
      </c>
      <c r="B8" s="60"/>
      <c r="C8" s="99"/>
      <c r="D8" s="60"/>
    </row>
    <row r="9" spans="1:4" ht="18">
      <c r="A9" s="64"/>
      <c r="B9" s="61" t="s">
        <v>110</v>
      </c>
      <c r="C9" s="99">
        <f>'強化實務學習-徐'!E24</f>
        <v>180442.448</v>
      </c>
      <c r="D9" s="60" t="s">
        <v>111</v>
      </c>
    </row>
    <row r="10" spans="1:4" ht="15.75">
      <c r="A10" s="110" t="s">
        <v>113</v>
      </c>
      <c r="B10" s="109"/>
      <c r="C10" s="99"/>
      <c r="D10" s="60"/>
    </row>
    <row r="11" spans="1:4" ht="18">
      <c r="A11" s="60"/>
      <c r="B11" s="102" t="s">
        <v>114</v>
      </c>
      <c r="C11" s="99">
        <f>'在地深耕-陳'!E20</f>
        <v>35324.512</v>
      </c>
      <c r="D11" s="60" t="s">
        <v>115</v>
      </c>
    </row>
    <row r="12" spans="1:4" ht="18">
      <c r="A12" s="60"/>
      <c r="B12" s="102" t="s">
        <v>116</v>
      </c>
      <c r="C12" s="99">
        <f>'教學創新-盧'!E20</f>
        <v>250142.6</v>
      </c>
      <c r="D12" s="66" t="s">
        <v>117</v>
      </c>
    </row>
    <row r="13" spans="3:4" ht="15.75">
      <c r="C13" s="100">
        <f>SUM(C2:C12)</f>
        <v>665125.0124</v>
      </c>
      <c r="D13" s="67"/>
    </row>
  </sheetData>
  <sheetProtection/>
  <mergeCells count="3">
    <mergeCell ref="A2:B2"/>
    <mergeCell ref="A6:B6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24"/>
  <sheetViews>
    <sheetView zoomScalePageLayoutView="0" workbookViewId="0" topLeftCell="A4">
      <selection activeCell="C10" sqref="C10"/>
    </sheetView>
  </sheetViews>
  <sheetFormatPr defaultColWidth="9.00390625" defaultRowHeight="15.75"/>
  <cols>
    <col min="1" max="1" width="11.25390625" style="0" customWidth="1"/>
    <col min="2" max="2" width="10.875" style="0" customWidth="1"/>
    <col min="3" max="4" width="10.00390625" style="0" customWidth="1"/>
    <col min="5" max="5" width="12.00390625" style="81" customWidth="1"/>
    <col min="8" max="8" width="29.25390625" style="0" customWidth="1"/>
    <col min="9" max="40" width="8.875" style="8" customWidth="1"/>
  </cols>
  <sheetData>
    <row r="1" spans="1:8" ht="23.25" customHeight="1">
      <c r="A1" s="145" t="s">
        <v>19</v>
      </c>
      <c r="B1" s="146"/>
      <c r="C1" s="146"/>
      <c r="D1" s="146"/>
      <c r="E1" s="146"/>
      <c r="F1" s="146"/>
      <c r="G1" s="146"/>
      <c r="H1" s="146"/>
    </row>
    <row r="2" spans="1:8" ht="16.5" thickBot="1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33" customHeight="1">
      <c r="A3" s="14" t="s">
        <v>1</v>
      </c>
      <c r="B3" s="148" t="s">
        <v>30</v>
      </c>
      <c r="C3" s="148"/>
      <c r="D3" s="148"/>
      <c r="E3" s="149" t="s">
        <v>2</v>
      </c>
      <c r="F3" s="149"/>
      <c r="G3" s="150"/>
      <c r="H3" s="151"/>
    </row>
    <row r="4" spans="1:8" ht="33" customHeight="1">
      <c r="A4" s="15" t="s">
        <v>3</v>
      </c>
      <c r="B4" s="152" t="s">
        <v>18</v>
      </c>
      <c r="C4" s="152"/>
      <c r="D4" s="152"/>
      <c r="E4" s="153" t="s">
        <v>4</v>
      </c>
      <c r="F4" s="153"/>
      <c r="G4" s="148" t="s">
        <v>20</v>
      </c>
      <c r="H4" s="148"/>
    </row>
    <row r="5" spans="1:8" ht="30.75" customHeight="1">
      <c r="A5" s="15" t="s">
        <v>5</v>
      </c>
      <c r="B5" s="121">
        <f>E24</f>
        <v>180442.448</v>
      </c>
      <c r="C5" s="122"/>
      <c r="D5" s="122"/>
      <c r="E5" s="122"/>
      <c r="F5" s="122"/>
      <c r="G5" s="122"/>
      <c r="H5" s="123"/>
    </row>
    <row r="6" spans="1:8" ht="15.75">
      <c r="A6" s="16" t="s">
        <v>6</v>
      </c>
      <c r="B6" s="124" t="s">
        <v>7</v>
      </c>
      <c r="C6" s="124"/>
      <c r="D6" s="124"/>
      <c r="E6" s="124"/>
      <c r="F6" s="124"/>
      <c r="G6" s="124"/>
      <c r="H6" s="17"/>
    </row>
    <row r="7" spans="1:8" ht="20.25" customHeight="1">
      <c r="A7" s="18" t="s">
        <v>8</v>
      </c>
      <c r="B7" s="13" t="s">
        <v>9</v>
      </c>
      <c r="C7" s="13" t="s">
        <v>10</v>
      </c>
      <c r="D7" s="13" t="s">
        <v>13</v>
      </c>
      <c r="E7" s="69" t="s">
        <v>11</v>
      </c>
      <c r="F7" s="125" t="s">
        <v>12</v>
      </c>
      <c r="G7" s="125"/>
      <c r="H7" s="126"/>
    </row>
    <row r="8" spans="1:8" ht="37.5" customHeight="1">
      <c r="A8" s="139" t="s">
        <v>14</v>
      </c>
      <c r="B8" s="21" t="s">
        <v>21</v>
      </c>
      <c r="C8" s="20">
        <v>1600</v>
      </c>
      <c r="D8" s="20">
        <v>24</v>
      </c>
      <c r="E8" s="83">
        <f>C8*D8</f>
        <v>38400</v>
      </c>
      <c r="F8" s="129" t="s">
        <v>25</v>
      </c>
      <c r="G8" s="122"/>
      <c r="H8" s="140"/>
    </row>
    <row r="9" spans="1:8" ht="34.5" customHeight="1">
      <c r="A9" s="139"/>
      <c r="B9" s="21" t="s">
        <v>22</v>
      </c>
      <c r="C9" s="20">
        <v>120</v>
      </c>
      <c r="D9" s="20">
        <v>24</v>
      </c>
      <c r="E9" s="83">
        <f aca="true" t="shared" si="0" ref="E9:E18">C9*D9</f>
        <v>2880</v>
      </c>
      <c r="F9" s="129" t="s">
        <v>94</v>
      </c>
      <c r="G9" s="122"/>
      <c r="H9" s="140"/>
    </row>
    <row r="10" spans="1:8" ht="33.75" customHeight="1">
      <c r="A10" s="139"/>
      <c r="B10" s="21" t="s">
        <v>23</v>
      </c>
      <c r="C10" s="23">
        <f>(E8+E9)*0.0191</f>
        <v>788.448</v>
      </c>
      <c r="D10" s="20">
        <v>1</v>
      </c>
      <c r="E10" s="83">
        <f t="shared" si="0"/>
        <v>788.448</v>
      </c>
      <c r="F10" s="141" t="s">
        <v>119</v>
      </c>
      <c r="G10" s="141"/>
      <c r="H10" s="142"/>
    </row>
    <row r="11" spans="1:8" ht="33.75" customHeight="1">
      <c r="A11" s="139"/>
      <c r="B11" s="57" t="s">
        <v>93</v>
      </c>
      <c r="C11" s="23">
        <v>20</v>
      </c>
      <c r="D11" s="56">
        <v>24</v>
      </c>
      <c r="E11" s="83">
        <f t="shared" si="0"/>
        <v>480</v>
      </c>
      <c r="F11" s="117"/>
      <c r="G11" s="118"/>
      <c r="H11" s="118"/>
    </row>
    <row r="12" spans="1:8" ht="36.75" customHeight="1">
      <c r="A12" s="139"/>
      <c r="B12" s="22" t="s">
        <v>24</v>
      </c>
      <c r="C12" s="20">
        <v>250</v>
      </c>
      <c r="D12" s="20">
        <v>8</v>
      </c>
      <c r="E12" s="83">
        <f t="shared" si="0"/>
        <v>2000</v>
      </c>
      <c r="F12" s="143" t="s">
        <v>27</v>
      </c>
      <c r="G12" s="115"/>
      <c r="H12" s="144"/>
    </row>
    <row r="13" spans="1:8" ht="30" customHeight="1">
      <c r="A13" s="139"/>
      <c r="B13" s="21" t="s">
        <v>26</v>
      </c>
      <c r="C13" s="20">
        <v>2000</v>
      </c>
      <c r="D13" s="20">
        <v>1</v>
      </c>
      <c r="E13" s="83">
        <f t="shared" si="0"/>
        <v>2000</v>
      </c>
      <c r="F13" s="129" t="s">
        <v>28</v>
      </c>
      <c r="G13" s="122"/>
      <c r="H13" s="123"/>
    </row>
    <row r="14" spans="1:8" ht="37.5" customHeight="1">
      <c r="A14" s="139"/>
      <c r="B14" s="24" t="s">
        <v>31</v>
      </c>
      <c r="C14" s="59">
        <v>65000</v>
      </c>
      <c r="D14" s="59">
        <v>2</v>
      </c>
      <c r="E14" s="84">
        <f t="shared" si="0"/>
        <v>130000</v>
      </c>
      <c r="F14" s="130" t="s">
        <v>32</v>
      </c>
      <c r="G14" s="130"/>
      <c r="H14" s="131"/>
    </row>
    <row r="15" spans="1:8" ht="30" customHeight="1">
      <c r="A15" s="139"/>
      <c r="B15" s="9"/>
      <c r="C15" s="3"/>
      <c r="D15" s="3"/>
      <c r="E15" s="83">
        <f t="shared" si="0"/>
        <v>0</v>
      </c>
      <c r="F15" s="137"/>
      <c r="G15" s="137"/>
      <c r="H15" s="138"/>
    </row>
    <row r="16" spans="1:8" ht="30" customHeight="1">
      <c r="A16" s="139"/>
      <c r="B16" s="9"/>
      <c r="C16" s="9"/>
      <c r="D16" s="9"/>
      <c r="E16" s="83">
        <f t="shared" si="0"/>
        <v>0</v>
      </c>
      <c r="F16" s="130"/>
      <c r="G16" s="130"/>
      <c r="H16" s="131"/>
    </row>
    <row r="17" spans="1:8" ht="30" customHeight="1">
      <c r="A17" s="139"/>
      <c r="B17" s="9"/>
      <c r="C17" s="9"/>
      <c r="D17" s="9"/>
      <c r="E17" s="83">
        <f t="shared" si="0"/>
        <v>0</v>
      </c>
      <c r="F17" s="130"/>
      <c r="G17" s="130"/>
      <c r="H17" s="131"/>
    </row>
    <row r="18" spans="1:8" ht="30" customHeight="1">
      <c r="A18" s="139"/>
      <c r="B18" s="4"/>
      <c r="C18" s="3"/>
      <c r="D18" s="4"/>
      <c r="E18" s="83">
        <f t="shared" si="0"/>
        <v>0</v>
      </c>
      <c r="F18" s="130"/>
      <c r="G18" s="130"/>
      <c r="H18" s="131"/>
    </row>
    <row r="19" spans="1:8" ht="15.75">
      <c r="A19" s="139"/>
      <c r="B19" s="2" t="s">
        <v>15</v>
      </c>
      <c r="C19" s="5"/>
      <c r="D19" s="5"/>
      <c r="E19" s="75">
        <f>SUM(E8:E18)</f>
        <v>176548.448</v>
      </c>
      <c r="F19" s="127"/>
      <c r="G19" s="127"/>
      <c r="H19" s="128"/>
    </row>
    <row r="20" spans="1:8" ht="30" customHeight="1">
      <c r="A20" s="111" t="s">
        <v>16</v>
      </c>
      <c r="B20" s="22" t="s">
        <v>29</v>
      </c>
      <c r="C20" s="45">
        <v>3894</v>
      </c>
      <c r="D20" s="45">
        <v>1</v>
      </c>
      <c r="E20" s="78">
        <f>C20*D20</f>
        <v>3894</v>
      </c>
      <c r="F20" s="114"/>
      <c r="G20" s="115"/>
      <c r="H20" s="116"/>
    </row>
    <row r="21" spans="1:8" ht="30" customHeight="1">
      <c r="A21" s="112"/>
      <c r="B21" s="6"/>
      <c r="C21" s="6"/>
      <c r="D21" s="6"/>
      <c r="E21" s="78">
        <f>C21*D21</f>
        <v>0</v>
      </c>
      <c r="F21" s="11"/>
      <c r="G21" s="12"/>
      <c r="H21" s="19"/>
    </row>
    <row r="22" spans="1:8" ht="30" customHeight="1">
      <c r="A22" s="112"/>
      <c r="B22" s="10"/>
      <c r="C22" s="10"/>
      <c r="D22" s="10"/>
      <c r="E22" s="78">
        <f>C22*D22</f>
        <v>0</v>
      </c>
      <c r="F22" s="119"/>
      <c r="G22" s="119"/>
      <c r="H22" s="120"/>
    </row>
    <row r="23" spans="1:8" ht="15.75">
      <c r="A23" s="113"/>
      <c r="B23" s="2" t="s">
        <v>15</v>
      </c>
      <c r="C23" s="5"/>
      <c r="D23" s="5"/>
      <c r="E23" s="75">
        <f>SUM(E20:E22)</f>
        <v>3894</v>
      </c>
      <c r="F23" s="127"/>
      <c r="G23" s="127"/>
      <c r="H23" s="128"/>
    </row>
    <row r="24" spans="1:8" ht="17.25" customHeight="1" thickBot="1">
      <c r="A24" s="132" t="s">
        <v>17</v>
      </c>
      <c r="B24" s="133"/>
      <c r="C24" s="133"/>
      <c r="D24" s="134"/>
      <c r="E24" s="80">
        <f>E19+E23</f>
        <v>180442.448</v>
      </c>
      <c r="F24" s="135"/>
      <c r="G24" s="135"/>
      <c r="H24" s="136"/>
    </row>
  </sheetData>
  <sheetProtection/>
  <mergeCells count="30">
    <mergeCell ref="F18:H18"/>
    <mergeCell ref="F19:H19"/>
    <mergeCell ref="A1:H1"/>
    <mergeCell ref="A2:H2"/>
    <mergeCell ref="B3:D3"/>
    <mergeCell ref="E3:F3"/>
    <mergeCell ref="G3:H3"/>
    <mergeCell ref="B4:D4"/>
    <mergeCell ref="E4:F4"/>
    <mergeCell ref="G4:H4"/>
    <mergeCell ref="A24:D24"/>
    <mergeCell ref="F24:H24"/>
    <mergeCell ref="F15:H15"/>
    <mergeCell ref="F16:H16"/>
    <mergeCell ref="F17:H17"/>
    <mergeCell ref="A8:A19"/>
    <mergeCell ref="F8:H8"/>
    <mergeCell ref="F9:H9"/>
    <mergeCell ref="F10:H10"/>
    <mergeCell ref="F12:H12"/>
    <mergeCell ref="A20:A23"/>
    <mergeCell ref="F20:H20"/>
    <mergeCell ref="F11:H11"/>
    <mergeCell ref="F22:H22"/>
    <mergeCell ref="B5:H5"/>
    <mergeCell ref="B6:G6"/>
    <mergeCell ref="F7:H7"/>
    <mergeCell ref="F23:H23"/>
    <mergeCell ref="F13:H13"/>
    <mergeCell ref="F14:H14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21"/>
  <sheetViews>
    <sheetView zoomScalePageLayoutView="0" workbookViewId="0" topLeftCell="A1">
      <selection activeCell="F14" sqref="F14:H14"/>
    </sheetView>
  </sheetViews>
  <sheetFormatPr defaultColWidth="9.00390625" defaultRowHeight="15.75"/>
  <cols>
    <col min="1" max="1" width="11.25390625" style="0" customWidth="1"/>
    <col min="2" max="2" width="10.875" style="0" customWidth="1"/>
    <col min="3" max="4" width="10.00390625" style="97" customWidth="1"/>
    <col min="5" max="5" width="12.00390625" style="97" customWidth="1"/>
    <col min="8" max="8" width="29.25390625" style="0" customWidth="1"/>
    <col min="9" max="40" width="8.875" style="8" customWidth="1"/>
  </cols>
  <sheetData>
    <row r="1" spans="1:8" ht="23.25" customHeight="1">
      <c r="A1" s="145" t="s">
        <v>35</v>
      </c>
      <c r="B1" s="146"/>
      <c r="C1" s="146"/>
      <c r="D1" s="146"/>
      <c r="E1" s="146"/>
      <c r="F1" s="146"/>
      <c r="G1" s="146"/>
      <c r="H1" s="146"/>
    </row>
    <row r="2" spans="1:8" ht="16.5" thickBot="1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33" customHeight="1">
      <c r="A3" s="14" t="s">
        <v>1</v>
      </c>
      <c r="B3" s="161" t="s">
        <v>36</v>
      </c>
      <c r="C3" s="161"/>
      <c r="D3" s="161"/>
      <c r="E3" s="149" t="s">
        <v>2</v>
      </c>
      <c r="F3" s="149"/>
      <c r="G3" s="150"/>
      <c r="H3" s="151"/>
    </row>
    <row r="4" spans="1:8" ht="33" customHeight="1">
      <c r="A4" s="15" t="s">
        <v>3</v>
      </c>
      <c r="B4" s="152" t="s">
        <v>37</v>
      </c>
      <c r="C4" s="152"/>
      <c r="D4" s="152"/>
      <c r="E4" s="153" t="s">
        <v>4</v>
      </c>
      <c r="F4" s="153"/>
      <c r="G4" s="148" t="s">
        <v>38</v>
      </c>
      <c r="H4" s="162"/>
    </row>
    <row r="5" spans="1:8" ht="30.75" customHeight="1">
      <c r="A5" s="15" t="s">
        <v>5</v>
      </c>
      <c r="B5" s="154">
        <f>E21</f>
        <v>52036.1844</v>
      </c>
      <c r="C5" s="155"/>
      <c r="D5" s="155"/>
      <c r="E5" s="155"/>
      <c r="F5" s="155"/>
      <c r="G5" s="155"/>
      <c r="H5" s="156"/>
    </row>
    <row r="6" spans="1:8" ht="15.75">
      <c r="A6" s="16" t="s">
        <v>6</v>
      </c>
      <c r="B6" s="124" t="s">
        <v>7</v>
      </c>
      <c r="C6" s="124"/>
      <c r="D6" s="124"/>
      <c r="E6" s="124"/>
      <c r="F6" s="124"/>
      <c r="G6" s="124"/>
      <c r="H6" s="17"/>
    </row>
    <row r="7" spans="1:8" ht="20.25" customHeight="1">
      <c r="A7" s="18" t="s">
        <v>8</v>
      </c>
      <c r="B7" s="31" t="s">
        <v>9</v>
      </c>
      <c r="C7" s="85" t="s">
        <v>10</v>
      </c>
      <c r="D7" s="85" t="s">
        <v>39</v>
      </c>
      <c r="E7" s="86" t="s">
        <v>11</v>
      </c>
      <c r="F7" s="125" t="s">
        <v>12</v>
      </c>
      <c r="G7" s="125"/>
      <c r="H7" s="126"/>
    </row>
    <row r="8" spans="1:8" ht="30" customHeight="1">
      <c r="A8" s="139" t="s">
        <v>14</v>
      </c>
      <c r="B8" s="25" t="s">
        <v>40</v>
      </c>
      <c r="C8" s="87">
        <v>800</v>
      </c>
      <c r="D8" s="87">
        <v>45</v>
      </c>
      <c r="E8" s="88">
        <f>C8*D8</f>
        <v>36000</v>
      </c>
      <c r="F8" s="141" t="s">
        <v>41</v>
      </c>
      <c r="G8" s="141"/>
      <c r="H8" s="142"/>
    </row>
    <row r="9" spans="1:8" ht="37.5" customHeight="1">
      <c r="A9" s="139"/>
      <c r="B9" s="25" t="s">
        <v>42</v>
      </c>
      <c r="C9" s="87">
        <v>120</v>
      </c>
      <c r="D9" s="87">
        <v>45</v>
      </c>
      <c r="E9" s="88">
        <f aca="true" t="shared" si="0" ref="E9:E15">C9*D9</f>
        <v>5400</v>
      </c>
      <c r="F9" s="158" t="s">
        <v>96</v>
      </c>
      <c r="G9" s="141"/>
      <c r="H9" s="142"/>
    </row>
    <row r="10" spans="1:8" ht="30" customHeight="1">
      <c r="A10" s="139"/>
      <c r="B10" s="25" t="s">
        <v>33</v>
      </c>
      <c r="C10" s="87">
        <f>(E8+E9)*0.0191</f>
        <v>790.74</v>
      </c>
      <c r="D10" s="87">
        <v>1</v>
      </c>
      <c r="E10" s="88">
        <f t="shared" si="0"/>
        <v>790.74</v>
      </c>
      <c r="F10" s="141"/>
      <c r="G10" s="141"/>
      <c r="H10" s="142"/>
    </row>
    <row r="11" spans="1:8" ht="30" customHeight="1">
      <c r="A11" s="139"/>
      <c r="B11" s="57" t="s">
        <v>93</v>
      </c>
      <c r="C11" s="87">
        <v>20</v>
      </c>
      <c r="D11" s="87">
        <v>45</v>
      </c>
      <c r="E11" s="88">
        <f t="shared" si="0"/>
        <v>900</v>
      </c>
      <c r="F11" s="117"/>
      <c r="G11" s="118"/>
      <c r="H11" s="157"/>
    </row>
    <row r="12" spans="1:8" ht="30" customHeight="1">
      <c r="A12" s="139"/>
      <c r="B12" s="105" t="s">
        <v>92</v>
      </c>
      <c r="C12" s="106">
        <v>1400</v>
      </c>
      <c r="D12" s="106">
        <v>1</v>
      </c>
      <c r="E12" s="107">
        <v>0</v>
      </c>
      <c r="F12" s="159" t="s">
        <v>137</v>
      </c>
      <c r="G12" s="159"/>
      <c r="H12" s="160"/>
    </row>
    <row r="13" spans="1:8" ht="30" customHeight="1">
      <c r="A13" s="139"/>
      <c r="B13" s="25" t="s">
        <v>43</v>
      </c>
      <c r="C13" s="87">
        <v>300</v>
      </c>
      <c r="D13" s="87">
        <v>20</v>
      </c>
      <c r="E13" s="88">
        <f t="shared" si="0"/>
        <v>6000</v>
      </c>
      <c r="F13" s="130"/>
      <c r="G13" s="130"/>
      <c r="H13" s="131"/>
    </row>
    <row r="14" spans="1:8" ht="30" customHeight="1">
      <c r="A14" s="139"/>
      <c r="B14" s="27"/>
      <c r="C14" s="89"/>
      <c r="D14" s="89"/>
      <c r="E14" s="88">
        <f t="shared" si="0"/>
        <v>0</v>
      </c>
      <c r="F14" s="137"/>
      <c r="G14" s="137"/>
      <c r="H14" s="138"/>
    </row>
    <row r="15" spans="1:8" ht="30" customHeight="1">
      <c r="A15" s="139"/>
      <c r="B15" s="4"/>
      <c r="C15" s="89"/>
      <c r="D15" s="90"/>
      <c r="E15" s="88">
        <f t="shared" si="0"/>
        <v>0</v>
      </c>
      <c r="F15" s="130"/>
      <c r="G15" s="130"/>
      <c r="H15" s="131"/>
    </row>
    <row r="16" spans="1:8" ht="15.75">
      <c r="A16" s="139"/>
      <c r="B16" s="2" t="s">
        <v>15</v>
      </c>
      <c r="C16" s="91"/>
      <c r="D16" s="91"/>
      <c r="E16" s="92">
        <f>SUM(E8:E15)</f>
        <v>49090.74</v>
      </c>
      <c r="F16" s="127"/>
      <c r="G16" s="127"/>
      <c r="H16" s="128"/>
    </row>
    <row r="17" spans="1:8" ht="30" customHeight="1">
      <c r="A17" s="111" t="s">
        <v>16</v>
      </c>
      <c r="B17" s="22" t="s">
        <v>34</v>
      </c>
      <c r="C17" s="93">
        <f>E16*0.06</f>
        <v>2945.4444</v>
      </c>
      <c r="D17" s="93">
        <v>1</v>
      </c>
      <c r="E17" s="94">
        <f>C17*D17</f>
        <v>2945.4444</v>
      </c>
      <c r="F17" s="143" t="s">
        <v>44</v>
      </c>
      <c r="G17" s="115"/>
      <c r="H17" s="116"/>
    </row>
    <row r="18" spans="1:8" ht="30" customHeight="1">
      <c r="A18" s="112"/>
      <c r="B18" s="6"/>
      <c r="C18" s="93"/>
      <c r="D18" s="93"/>
      <c r="E18" s="94">
        <f>C18*D18</f>
        <v>0</v>
      </c>
      <c r="F18" s="28"/>
      <c r="G18" s="26"/>
      <c r="H18" s="29"/>
    </row>
    <row r="19" spans="1:8" ht="30" customHeight="1">
      <c r="A19" s="112"/>
      <c r="B19" s="30"/>
      <c r="C19" s="95"/>
      <c r="D19" s="95"/>
      <c r="E19" s="94">
        <f>C19*D19</f>
        <v>0</v>
      </c>
      <c r="F19" s="119"/>
      <c r="G19" s="119"/>
      <c r="H19" s="120"/>
    </row>
    <row r="20" spans="1:8" ht="15.75">
      <c r="A20" s="113"/>
      <c r="B20" s="2" t="s">
        <v>15</v>
      </c>
      <c r="C20" s="91"/>
      <c r="D20" s="91"/>
      <c r="E20" s="92">
        <f>SUM(E17:E19)</f>
        <v>2945.4444</v>
      </c>
      <c r="F20" s="127"/>
      <c r="G20" s="127"/>
      <c r="H20" s="128"/>
    </row>
    <row r="21" spans="1:8" ht="17.25" customHeight="1" thickBot="1">
      <c r="A21" s="132" t="s">
        <v>17</v>
      </c>
      <c r="B21" s="133"/>
      <c r="C21" s="133"/>
      <c r="D21" s="134"/>
      <c r="E21" s="96">
        <f>E16+E20</f>
        <v>52036.1844</v>
      </c>
      <c r="F21" s="135"/>
      <c r="G21" s="135"/>
      <c r="H21" s="136"/>
    </row>
  </sheetData>
  <sheetProtection/>
  <mergeCells count="27">
    <mergeCell ref="A1:H1"/>
    <mergeCell ref="A2:H2"/>
    <mergeCell ref="B3:D3"/>
    <mergeCell ref="E3:F3"/>
    <mergeCell ref="G3:H3"/>
    <mergeCell ref="B4:D4"/>
    <mergeCell ref="E4:F4"/>
    <mergeCell ref="G4:H4"/>
    <mergeCell ref="A21:D21"/>
    <mergeCell ref="F21:H21"/>
    <mergeCell ref="F14:H14"/>
    <mergeCell ref="F15:H15"/>
    <mergeCell ref="F16:H16"/>
    <mergeCell ref="A8:A16"/>
    <mergeCell ref="F8:H8"/>
    <mergeCell ref="F9:H9"/>
    <mergeCell ref="F10:H10"/>
    <mergeCell ref="F12:H12"/>
    <mergeCell ref="A17:A20"/>
    <mergeCell ref="F17:H17"/>
    <mergeCell ref="F19:H19"/>
    <mergeCell ref="B5:H5"/>
    <mergeCell ref="B6:G6"/>
    <mergeCell ref="F7:H7"/>
    <mergeCell ref="F20:H20"/>
    <mergeCell ref="F13:H13"/>
    <mergeCell ref="F11:H11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9"/>
  <sheetViews>
    <sheetView zoomScalePageLayoutView="0" workbookViewId="0" topLeftCell="A10">
      <selection activeCell="C10" sqref="C10"/>
    </sheetView>
  </sheetViews>
  <sheetFormatPr defaultColWidth="9.00390625" defaultRowHeight="15.75"/>
  <cols>
    <col min="3" max="5" width="8.75390625" style="81" customWidth="1"/>
    <col min="8" max="8" width="8.75390625" style="0" customWidth="1"/>
    <col min="9" max="40" width="9.00390625" style="8" customWidth="1"/>
  </cols>
  <sheetData>
    <row r="1" spans="1:8" ht="18.75">
      <c r="A1" s="173" t="s">
        <v>45</v>
      </c>
      <c r="B1" s="174"/>
      <c r="C1" s="174"/>
      <c r="D1" s="174"/>
      <c r="E1" s="174"/>
      <c r="F1" s="174"/>
      <c r="G1" s="174"/>
      <c r="H1" s="174"/>
    </row>
    <row r="2" spans="1:8" ht="15.75">
      <c r="A2" s="175" t="s">
        <v>0</v>
      </c>
      <c r="B2" s="175"/>
      <c r="C2" s="175"/>
      <c r="D2" s="175"/>
      <c r="E2" s="175"/>
      <c r="F2" s="175"/>
      <c r="G2" s="175"/>
      <c r="H2" s="175"/>
    </row>
    <row r="3" spans="1:8" ht="31.5">
      <c r="A3" s="42" t="s">
        <v>1</v>
      </c>
      <c r="B3" s="148" t="s">
        <v>46</v>
      </c>
      <c r="C3" s="148"/>
      <c r="D3" s="148"/>
      <c r="E3" s="153" t="s">
        <v>2</v>
      </c>
      <c r="F3" s="153"/>
      <c r="G3" s="176" t="s">
        <v>47</v>
      </c>
      <c r="H3" s="177"/>
    </row>
    <row r="4" spans="1:8" ht="33" customHeight="1">
      <c r="A4" s="42" t="s">
        <v>3</v>
      </c>
      <c r="B4" s="178" t="s">
        <v>48</v>
      </c>
      <c r="C4" s="179"/>
      <c r="D4" s="180"/>
      <c r="E4" s="153" t="s">
        <v>4</v>
      </c>
      <c r="F4" s="153"/>
      <c r="G4" s="148" t="s">
        <v>49</v>
      </c>
      <c r="H4" s="148"/>
    </row>
    <row r="5" spans="1:8" ht="31.5">
      <c r="A5" s="42" t="s">
        <v>5</v>
      </c>
      <c r="B5" s="154">
        <f>E19</f>
        <v>66848.72</v>
      </c>
      <c r="C5" s="122"/>
      <c r="D5" s="122"/>
      <c r="E5" s="122"/>
      <c r="F5" s="122"/>
      <c r="G5" s="122"/>
      <c r="H5" s="140"/>
    </row>
    <row r="6" spans="1:8" ht="31.5">
      <c r="A6" s="43" t="s">
        <v>6</v>
      </c>
      <c r="B6" s="124" t="s">
        <v>7</v>
      </c>
      <c r="C6" s="124"/>
      <c r="D6" s="124"/>
      <c r="E6" s="124"/>
      <c r="F6" s="124"/>
      <c r="G6" s="124"/>
      <c r="H6" s="44"/>
    </row>
    <row r="7" spans="1:8" ht="31.5">
      <c r="A7" s="33" t="s">
        <v>8</v>
      </c>
      <c r="B7" s="33" t="s">
        <v>9</v>
      </c>
      <c r="C7" s="68" t="s">
        <v>10</v>
      </c>
      <c r="D7" s="68" t="s">
        <v>50</v>
      </c>
      <c r="E7" s="69" t="s">
        <v>11</v>
      </c>
      <c r="F7" s="125" t="s">
        <v>12</v>
      </c>
      <c r="G7" s="125"/>
      <c r="H7" s="125"/>
    </row>
    <row r="8" spans="1:8" ht="74.25" customHeight="1">
      <c r="A8" s="169" t="s">
        <v>14</v>
      </c>
      <c r="B8" s="35" t="s">
        <v>51</v>
      </c>
      <c r="C8" s="98">
        <v>1600</v>
      </c>
      <c r="D8" s="98">
        <v>20</v>
      </c>
      <c r="E8" s="75">
        <f aca="true" t="shared" si="0" ref="E8:E15">C8*D8</f>
        <v>32000</v>
      </c>
      <c r="F8" s="129" t="s">
        <v>52</v>
      </c>
      <c r="G8" s="122"/>
      <c r="H8" s="140"/>
    </row>
    <row r="9" spans="1:8" ht="88.5" customHeight="1">
      <c r="A9" s="169"/>
      <c r="B9" s="35" t="s">
        <v>53</v>
      </c>
      <c r="C9" s="98">
        <v>450</v>
      </c>
      <c r="D9" s="98">
        <v>10</v>
      </c>
      <c r="E9" s="75">
        <f t="shared" si="0"/>
        <v>4500</v>
      </c>
      <c r="F9" s="129" t="s">
        <v>54</v>
      </c>
      <c r="G9" s="122"/>
      <c r="H9" s="140"/>
    </row>
    <row r="10" spans="1:8" ht="33" customHeight="1">
      <c r="A10" s="169"/>
      <c r="B10" s="35" t="s">
        <v>55</v>
      </c>
      <c r="C10" s="98">
        <v>40</v>
      </c>
      <c r="D10" s="98">
        <v>250</v>
      </c>
      <c r="E10" s="75">
        <f t="shared" si="0"/>
        <v>10000</v>
      </c>
      <c r="F10" s="167" t="s">
        <v>56</v>
      </c>
      <c r="G10" s="122"/>
      <c r="H10" s="140"/>
    </row>
    <row r="11" spans="1:8" ht="38.25" customHeight="1">
      <c r="A11" s="169"/>
      <c r="B11" s="35" t="s">
        <v>57</v>
      </c>
      <c r="C11" s="98">
        <v>120</v>
      </c>
      <c r="D11" s="98">
        <v>60</v>
      </c>
      <c r="E11" s="75">
        <f t="shared" si="0"/>
        <v>7200</v>
      </c>
      <c r="F11" s="158" t="s">
        <v>95</v>
      </c>
      <c r="G11" s="141"/>
      <c r="H11" s="141"/>
    </row>
    <row r="12" spans="1:8" ht="48">
      <c r="A12" s="169"/>
      <c r="B12" s="35" t="s">
        <v>58</v>
      </c>
      <c r="C12" s="98">
        <f>(E8+E11)*0.0191</f>
        <v>748.7199999999999</v>
      </c>
      <c r="D12" s="98">
        <v>1</v>
      </c>
      <c r="E12" s="75">
        <f t="shared" si="0"/>
        <v>748.7199999999999</v>
      </c>
      <c r="F12" s="141"/>
      <c r="G12" s="141"/>
      <c r="H12" s="141"/>
    </row>
    <row r="13" spans="1:8" ht="31.5">
      <c r="A13" s="169"/>
      <c r="B13" s="57" t="s">
        <v>93</v>
      </c>
      <c r="C13" s="98">
        <v>20</v>
      </c>
      <c r="D13" s="98">
        <v>60</v>
      </c>
      <c r="E13" s="75">
        <f t="shared" si="0"/>
        <v>1200</v>
      </c>
      <c r="F13" s="117"/>
      <c r="G13" s="118"/>
      <c r="H13" s="172"/>
    </row>
    <row r="14" spans="1:8" ht="35.25" customHeight="1">
      <c r="A14" s="169"/>
      <c r="B14" s="22" t="s">
        <v>59</v>
      </c>
      <c r="C14" s="77">
        <v>4000</v>
      </c>
      <c r="D14" s="77">
        <v>1</v>
      </c>
      <c r="E14" s="75">
        <f t="shared" si="0"/>
        <v>4000</v>
      </c>
      <c r="F14" s="168" t="s">
        <v>60</v>
      </c>
      <c r="G14" s="152"/>
      <c r="H14" s="152"/>
    </row>
    <row r="15" spans="1:8" ht="15.75">
      <c r="A15" s="169"/>
      <c r="B15" s="22" t="s">
        <v>61</v>
      </c>
      <c r="C15" s="77">
        <v>200</v>
      </c>
      <c r="D15" s="77">
        <v>20</v>
      </c>
      <c r="E15" s="75">
        <f t="shared" si="0"/>
        <v>4000</v>
      </c>
      <c r="F15" s="168" t="s">
        <v>62</v>
      </c>
      <c r="G15" s="152"/>
      <c r="H15" s="152"/>
    </row>
    <row r="16" spans="1:8" ht="15.75">
      <c r="A16" s="169"/>
      <c r="B16" s="2" t="s">
        <v>15</v>
      </c>
      <c r="C16" s="74"/>
      <c r="D16" s="74"/>
      <c r="E16" s="75">
        <f>SUM(E8:E15)</f>
        <v>63648.72</v>
      </c>
      <c r="F16" s="127"/>
      <c r="G16" s="127"/>
      <c r="H16" s="127"/>
    </row>
    <row r="17" spans="1:8" ht="15.75">
      <c r="A17" s="170" t="s">
        <v>16</v>
      </c>
      <c r="B17" s="22" t="s">
        <v>63</v>
      </c>
      <c r="C17" s="77">
        <v>3200</v>
      </c>
      <c r="D17" s="77">
        <v>1</v>
      </c>
      <c r="E17" s="78">
        <f>C17*D17</f>
        <v>3200</v>
      </c>
      <c r="F17" s="143" t="s">
        <v>64</v>
      </c>
      <c r="G17" s="115"/>
      <c r="H17" s="144"/>
    </row>
    <row r="18" spans="1:8" ht="15.75">
      <c r="A18" s="171"/>
      <c r="B18" s="2" t="s">
        <v>15</v>
      </c>
      <c r="C18" s="74"/>
      <c r="D18" s="74"/>
      <c r="E18" s="75">
        <f>SUM(E17:E17)</f>
        <v>3200</v>
      </c>
      <c r="F18" s="127"/>
      <c r="G18" s="127"/>
      <c r="H18" s="127"/>
    </row>
    <row r="19" spans="1:8" ht="15.75">
      <c r="A19" s="164" t="s">
        <v>17</v>
      </c>
      <c r="B19" s="165"/>
      <c r="C19" s="165"/>
      <c r="D19" s="166"/>
      <c r="E19" s="75">
        <f>E16+E18</f>
        <v>66848.72</v>
      </c>
      <c r="F19" s="163"/>
      <c r="G19" s="163"/>
      <c r="H19" s="163"/>
    </row>
  </sheetData>
  <sheetProtection/>
  <mergeCells count="26">
    <mergeCell ref="A1:H1"/>
    <mergeCell ref="A2:H2"/>
    <mergeCell ref="B3:D3"/>
    <mergeCell ref="E3:F3"/>
    <mergeCell ref="G3:H3"/>
    <mergeCell ref="B4:D4"/>
    <mergeCell ref="E4:F4"/>
    <mergeCell ref="G4:H4"/>
    <mergeCell ref="A8:A16"/>
    <mergeCell ref="F15:H15"/>
    <mergeCell ref="F16:H16"/>
    <mergeCell ref="A17:A18"/>
    <mergeCell ref="F9:H9"/>
    <mergeCell ref="F17:H17"/>
    <mergeCell ref="F18:H18"/>
    <mergeCell ref="F13:H13"/>
    <mergeCell ref="F19:H19"/>
    <mergeCell ref="B5:H5"/>
    <mergeCell ref="B6:G6"/>
    <mergeCell ref="F7:H7"/>
    <mergeCell ref="A19:D19"/>
    <mergeCell ref="F8:H8"/>
    <mergeCell ref="F10:H10"/>
    <mergeCell ref="F11:H11"/>
    <mergeCell ref="F12:H12"/>
    <mergeCell ref="F14:H14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20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7.25390625" style="0" customWidth="1"/>
    <col min="2" max="2" width="11.125" style="0" customWidth="1"/>
    <col min="3" max="3" width="10.25390625" style="0" customWidth="1"/>
    <col min="8" max="8" width="3.75390625" style="0" customWidth="1"/>
  </cols>
  <sheetData>
    <row r="1" spans="1:8" ht="18.75">
      <c r="A1" s="173" t="s">
        <v>45</v>
      </c>
      <c r="B1" s="174"/>
      <c r="C1" s="174"/>
      <c r="D1" s="174"/>
      <c r="E1" s="174"/>
      <c r="F1" s="174"/>
      <c r="G1" s="174"/>
      <c r="H1" s="174"/>
    </row>
    <row r="2" spans="1:8" ht="15.75">
      <c r="A2" s="175" t="s">
        <v>0</v>
      </c>
      <c r="B2" s="175"/>
      <c r="C2" s="175"/>
      <c r="D2" s="175"/>
      <c r="E2" s="175"/>
      <c r="F2" s="175"/>
      <c r="G2" s="175"/>
      <c r="H2" s="175"/>
    </row>
    <row r="3" spans="1:8" ht="31.5">
      <c r="A3" s="42" t="s">
        <v>1</v>
      </c>
      <c r="B3" s="148" t="s">
        <v>65</v>
      </c>
      <c r="C3" s="148"/>
      <c r="D3" s="148"/>
      <c r="E3" s="153" t="s">
        <v>2</v>
      </c>
      <c r="F3" s="153"/>
      <c r="G3" s="186" t="s">
        <v>66</v>
      </c>
      <c r="H3" s="177"/>
    </row>
    <row r="4" spans="1:8" ht="33" customHeight="1">
      <c r="A4" s="42" t="s">
        <v>3</v>
      </c>
      <c r="B4" s="178" t="s">
        <v>48</v>
      </c>
      <c r="C4" s="179"/>
      <c r="D4" s="180"/>
      <c r="E4" s="153" t="s">
        <v>4</v>
      </c>
      <c r="F4" s="153"/>
      <c r="G4" s="148" t="s">
        <v>49</v>
      </c>
      <c r="H4" s="148"/>
    </row>
    <row r="5" spans="1:8" ht="31.5">
      <c r="A5" s="42" t="s">
        <v>5</v>
      </c>
      <c r="B5" s="154">
        <f>E20</f>
        <v>35324.512</v>
      </c>
      <c r="C5" s="122"/>
      <c r="D5" s="122"/>
      <c r="E5" s="122"/>
      <c r="F5" s="122"/>
      <c r="G5" s="122"/>
      <c r="H5" s="140"/>
    </row>
    <row r="6" spans="1:8" ht="31.5">
      <c r="A6" s="43" t="s">
        <v>6</v>
      </c>
      <c r="B6" s="124" t="s">
        <v>7</v>
      </c>
      <c r="C6" s="124"/>
      <c r="D6" s="124"/>
      <c r="E6" s="124"/>
      <c r="F6" s="124"/>
      <c r="G6" s="124"/>
      <c r="H6" s="44"/>
    </row>
    <row r="7" spans="1:8" ht="31.5">
      <c r="A7" s="33" t="s">
        <v>8</v>
      </c>
      <c r="B7" s="33" t="s">
        <v>9</v>
      </c>
      <c r="C7" s="33" t="s">
        <v>10</v>
      </c>
      <c r="D7" s="33" t="s">
        <v>50</v>
      </c>
      <c r="E7" s="1" t="s">
        <v>11</v>
      </c>
      <c r="F7" s="125" t="s">
        <v>12</v>
      </c>
      <c r="G7" s="125"/>
      <c r="H7" s="125"/>
    </row>
    <row r="8" spans="1:8" ht="78.75" customHeight="1">
      <c r="A8" s="169" t="s">
        <v>14</v>
      </c>
      <c r="B8" s="35" t="s">
        <v>67</v>
      </c>
      <c r="C8" s="34">
        <v>1000</v>
      </c>
      <c r="D8" s="34">
        <v>20</v>
      </c>
      <c r="E8" s="2">
        <f>C8*D8</f>
        <v>20000</v>
      </c>
      <c r="F8" s="129" t="s">
        <v>68</v>
      </c>
      <c r="G8" s="122"/>
      <c r="H8" s="140"/>
    </row>
    <row r="9" spans="1:8" ht="86.25" customHeight="1">
      <c r="A9" s="169"/>
      <c r="B9" s="35" t="s">
        <v>69</v>
      </c>
      <c r="C9" s="34">
        <v>120</v>
      </c>
      <c r="D9" s="34">
        <v>36</v>
      </c>
      <c r="E9" s="2">
        <f aca="true" t="shared" si="0" ref="E9:E15">C9*D9</f>
        <v>4320</v>
      </c>
      <c r="F9" s="121" t="s">
        <v>70</v>
      </c>
      <c r="G9" s="122"/>
      <c r="H9" s="140"/>
    </row>
    <row r="10" spans="1:8" ht="49.5" customHeight="1">
      <c r="A10" s="169"/>
      <c r="B10" s="35" t="s">
        <v>57</v>
      </c>
      <c r="C10" s="34">
        <v>120</v>
      </c>
      <c r="D10" s="34">
        <v>36</v>
      </c>
      <c r="E10" s="2">
        <f t="shared" si="0"/>
        <v>4320</v>
      </c>
      <c r="F10" s="158" t="s">
        <v>95</v>
      </c>
      <c r="G10" s="141"/>
      <c r="H10" s="141"/>
    </row>
    <row r="11" spans="1:8" ht="31.5">
      <c r="A11" s="169"/>
      <c r="B11" s="48" t="s">
        <v>58</v>
      </c>
      <c r="C11" s="49">
        <f>(E8+E10)*0.0191</f>
        <v>464.512</v>
      </c>
      <c r="D11" s="50">
        <v>1</v>
      </c>
      <c r="E11" s="47">
        <f t="shared" si="0"/>
        <v>464.512</v>
      </c>
      <c r="F11" s="130"/>
      <c r="G11" s="130"/>
      <c r="H11" s="130"/>
    </row>
    <row r="12" spans="1:8" ht="15.75">
      <c r="A12" s="169"/>
      <c r="B12" s="58" t="s">
        <v>97</v>
      </c>
      <c r="C12" s="49">
        <v>20</v>
      </c>
      <c r="D12" s="50">
        <v>36</v>
      </c>
      <c r="E12" s="47">
        <f t="shared" si="0"/>
        <v>720</v>
      </c>
      <c r="F12" s="183"/>
      <c r="G12" s="184"/>
      <c r="H12" s="185"/>
    </row>
    <row r="13" spans="1:8" ht="15.75">
      <c r="A13" s="169"/>
      <c r="B13" s="22" t="s">
        <v>59</v>
      </c>
      <c r="C13" s="7">
        <v>2000</v>
      </c>
      <c r="D13" s="7">
        <v>1</v>
      </c>
      <c r="E13" s="2">
        <f>C13*D13</f>
        <v>2000</v>
      </c>
      <c r="F13" s="181" t="s">
        <v>71</v>
      </c>
      <c r="G13" s="182"/>
      <c r="H13" s="182"/>
    </row>
    <row r="14" spans="1:8" ht="15.75">
      <c r="A14" s="169"/>
      <c r="B14" s="22" t="s">
        <v>62</v>
      </c>
      <c r="C14" s="51">
        <v>200</v>
      </c>
      <c r="D14" s="51">
        <v>10</v>
      </c>
      <c r="E14" s="2">
        <f t="shared" si="0"/>
        <v>2000</v>
      </c>
      <c r="F14" s="130" t="s">
        <v>72</v>
      </c>
      <c r="G14" s="130"/>
      <c r="H14" s="130"/>
    </row>
    <row r="15" spans="1:8" ht="15.75">
      <c r="A15" s="169"/>
      <c r="B15" s="4"/>
      <c r="C15" s="3"/>
      <c r="D15" s="4"/>
      <c r="E15" s="2">
        <f t="shared" si="0"/>
        <v>0</v>
      </c>
      <c r="F15" s="130"/>
      <c r="G15" s="130"/>
      <c r="H15" s="130"/>
    </row>
    <row r="16" spans="1:8" ht="15.75">
      <c r="A16" s="169"/>
      <c r="B16" s="2" t="s">
        <v>15</v>
      </c>
      <c r="C16" s="5"/>
      <c r="D16" s="5"/>
      <c r="E16" s="47">
        <f>SUM(E8:E15)</f>
        <v>33824.512</v>
      </c>
      <c r="F16" s="127"/>
      <c r="G16" s="127"/>
      <c r="H16" s="127"/>
    </row>
    <row r="17" spans="1:8" ht="15.75">
      <c r="A17" s="170" t="s">
        <v>16</v>
      </c>
      <c r="B17" s="22" t="s">
        <v>73</v>
      </c>
      <c r="C17" s="45">
        <v>1500</v>
      </c>
      <c r="D17" s="6">
        <v>1</v>
      </c>
      <c r="E17" s="46">
        <f>C17*D17</f>
        <v>1500</v>
      </c>
      <c r="F17" s="143" t="s">
        <v>74</v>
      </c>
      <c r="G17" s="115"/>
      <c r="H17" s="144"/>
    </row>
    <row r="18" spans="1:8" ht="15.75">
      <c r="A18" s="187"/>
      <c r="B18" s="32"/>
      <c r="C18" s="32"/>
      <c r="D18" s="32"/>
      <c r="E18" s="46">
        <f>C18*D18</f>
        <v>0</v>
      </c>
      <c r="F18" s="119"/>
      <c r="G18" s="119"/>
      <c r="H18" s="119"/>
    </row>
    <row r="19" spans="1:8" ht="15.75">
      <c r="A19" s="171"/>
      <c r="B19" s="2" t="s">
        <v>15</v>
      </c>
      <c r="C19" s="5"/>
      <c r="D19" s="5"/>
      <c r="E19" s="47">
        <f>SUM(E17:E18)</f>
        <v>1500</v>
      </c>
      <c r="F19" s="127"/>
      <c r="G19" s="127"/>
      <c r="H19" s="127"/>
    </row>
    <row r="20" spans="1:8" ht="15.75">
      <c r="A20" s="164" t="s">
        <v>17</v>
      </c>
      <c r="B20" s="165"/>
      <c r="C20" s="165"/>
      <c r="D20" s="166"/>
      <c r="E20" s="47">
        <f>E16+E19</f>
        <v>35324.512</v>
      </c>
      <c r="F20" s="163"/>
      <c r="G20" s="163"/>
      <c r="H20" s="163"/>
    </row>
  </sheetData>
  <sheetProtection/>
  <mergeCells count="27">
    <mergeCell ref="B5:H5"/>
    <mergeCell ref="F20:H20"/>
    <mergeCell ref="B6:G6"/>
    <mergeCell ref="F7:H7"/>
    <mergeCell ref="A8:A16"/>
    <mergeCell ref="F16:H16"/>
    <mergeCell ref="F19:H19"/>
    <mergeCell ref="F10:H10"/>
    <mergeCell ref="A17:A19"/>
    <mergeCell ref="A20:D20"/>
    <mergeCell ref="A1:H1"/>
    <mergeCell ref="A2:H2"/>
    <mergeCell ref="B3:D3"/>
    <mergeCell ref="E3:F3"/>
    <mergeCell ref="G3:H3"/>
    <mergeCell ref="B4:D4"/>
    <mergeCell ref="E4:F4"/>
    <mergeCell ref="G4:H4"/>
    <mergeCell ref="F8:H8"/>
    <mergeCell ref="F17:H17"/>
    <mergeCell ref="F18:H18"/>
    <mergeCell ref="F11:H11"/>
    <mergeCell ref="F13:H13"/>
    <mergeCell ref="F14:H14"/>
    <mergeCell ref="F15:H15"/>
    <mergeCell ref="F9:H9"/>
    <mergeCell ref="F12:H12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21"/>
  <sheetViews>
    <sheetView zoomScalePageLayoutView="0" workbookViewId="0" topLeftCell="A7">
      <selection activeCell="C11" sqref="C11"/>
    </sheetView>
  </sheetViews>
  <sheetFormatPr defaultColWidth="9.00390625" defaultRowHeight="15.75"/>
  <cols>
    <col min="1" max="1" width="11.25390625" style="0" customWidth="1"/>
    <col min="2" max="2" width="10.875" style="0" customWidth="1"/>
    <col min="3" max="4" width="10.00390625" style="81" customWidth="1"/>
    <col min="5" max="5" width="12.00390625" style="81" customWidth="1"/>
    <col min="8" max="8" width="13.375" style="0" customWidth="1"/>
    <col min="9" max="40" width="8.875" style="8" customWidth="1"/>
  </cols>
  <sheetData>
    <row r="1" spans="1:8" ht="23.25" customHeight="1">
      <c r="A1" s="145" t="s">
        <v>76</v>
      </c>
      <c r="B1" s="146"/>
      <c r="C1" s="146"/>
      <c r="D1" s="146"/>
      <c r="E1" s="146"/>
      <c r="F1" s="146"/>
      <c r="G1" s="146"/>
      <c r="H1" s="146"/>
    </row>
    <row r="2" spans="1:8" ht="16.5" thickBot="1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33" customHeight="1">
      <c r="A3" s="14" t="s">
        <v>1</v>
      </c>
      <c r="B3" s="148" t="s">
        <v>77</v>
      </c>
      <c r="C3" s="148"/>
      <c r="D3" s="148"/>
      <c r="E3" s="149" t="s">
        <v>2</v>
      </c>
      <c r="F3" s="149"/>
      <c r="G3" s="150"/>
      <c r="H3" s="151"/>
    </row>
    <row r="4" spans="1:8" ht="33" customHeight="1">
      <c r="A4" s="15" t="s">
        <v>3</v>
      </c>
      <c r="B4" s="152" t="s">
        <v>78</v>
      </c>
      <c r="C4" s="152"/>
      <c r="D4" s="152"/>
      <c r="E4" s="153" t="s">
        <v>4</v>
      </c>
      <c r="F4" s="153"/>
      <c r="G4" s="148" t="s">
        <v>79</v>
      </c>
      <c r="H4" s="148"/>
    </row>
    <row r="5" spans="1:8" ht="30.75" customHeight="1">
      <c r="A5" s="15" t="s">
        <v>5</v>
      </c>
      <c r="B5" s="121">
        <f>E21</f>
        <v>37240.768000000004</v>
      </c>
      <c r="C5" s="122"/>
      <c r="D5" s="122"/>
      <c r="E5" s="122"/>
      <c r="F5" s="122"/>
      <c r="G5" s="122"/>
      <c r="H5" s="123"/>
    </row>
    <row r="6" spans="1:8" ht="15.75">
      <c r="A6" s="16" t="s">
        <v>6</v>
      </c>
      <c r="B6" s="124" t="s">
        <v>7</v>
      </c>
      <c r="C6" s="124"/>
      <c r="D6" s="124"/>
      <c r="E6" s="124"/>
      <c r="F6" s="124"/>
      <c r="G6" s="124"/>
      <c r="H6" s="17"/>
    </row>
    <row r="7" spans="1:8" ht="20.25" customHeight="1">
      <c r="A7" s="18" t="s">
        <v>8</v>
      </c>
      <c r="B7" s="40" t="s">
        <v>9</v>
      </c>
      <c r="C7" s="68" t="s">
        <v>10</v>
      </c>
      <c r="D7" s="68" t="s">
        <v>80</v>
      </c>
      <c r="E7" s="69" t="s">
        <v>11</v>
      </c>
      <c r="F7" s="125" t="s">
        <v>12</v>
      </c>
      <c r="G7" s="125"/>
      <c r="H7" s="126"/>
    </row>
    <row r="8" spans="1:8" ht="30" customHeight="1">
      <c r="A8" s="139" t="s">
        <v>14</v>
      </c>
      <c r="B8" s="41" t="s">
        <v>81</v>
      </c>
      <c r="C8" s="98">
        <v>120</v>
      </c>
      <c r="D8" s="98">
        <v>40</v>
      </c>
      <c r="E8" s="83">
        <f aca="true" t="shared" si="0" ref="E8:E15">C8*D8</f>
        <v>4800</v>
      </c>
      <c r="F8" s="129" t="s">
        <v>98</v>
      </c>
      <c r="G8" s="122"/>
      <c r="H8" s="140"/>
    </row>
    <row r="9" spans="1:8" ht="30" customHeight="1">
      <c r="A9" s="139"/>
      <c r="B9" s="57" t="s">
        <v>93</v>
      </c>
      <c r="C9" s="98">
        <v>20</v>
      </c>
      <c r="D9" s="98">
        <v>40</v>
      </c>
      <c r="E9" s="83">
        <f t="shared" si="0"/>
        <v>800</v>
      </c>
      <c r="F9" s="129"/>
      <c r="G9" s="191"/>
      <c r="H9" s="192"/>
    </row>
    <row r="10" spans="1:8" ht="30" customHeight="1">
      <c r="A10" s="139"/>
      <c r="B10" s="41" t="s">
        <v>75</v>
      </c>
      <c r="C10" s="98">
        <v>800</v>
      </c>
      <c r="D10" s="98">
        <v>4</v>
      </c>
      <c r="E10" s="83">
        <f t="shared" si="0"/>
        <v>3200</v>
      </c>
      <c r="F10" s="188" t="s">
        <v>82</v>
      </c>
      <c r="G10" s="189"/>
      <c r="H10" s="189"/>
    </row>
    <row r="11" spans="1:8" ht="30" customHeight="1">
      <c r="A11" s="139"/>
      <c r="B11" s="41" t="s">
        <v>83</v>
      </c>
      <c r="C11" s="98">
        <f>(E8+E10)*0.0191</f>
        <v>152.79999999999998</v>
      </c>
      <c r="D11" s="98">
        <v>1</v>
      </c>
      <c r="E11" s="83">
        <f t="shared" si="0"/>
        <v>152.79999999999998</v>
      </c>
      <c r="F11" s="167" t="s">
        <v>118</v>
      </c>
      <c r="G11" s="122"/>
      <c r="H11" s="123"/>
    </row>
    <row r="12" spans="1:8" ht="30" customHeight="1">
      <c r="A12" s="139"/>
      <c r="B12" s="22" t="s">
        <v>84</v>
      </c>
      <c r="C12" s="98">
        <v>100</v>
      </c>
      <c r="D12" s="98">
        <v>50</v>
      </c>
      <c r="E12" s="83">
        <f t="shared" si="0"/>
        <v>5000</v>
      </c>
      <c r="F12" s="143" t="s">
        <v>85</v>
      </c>
      <c r="G12" s="115"/>
      <c r="H12" s="144"/>
    </row>
    <row r="13" spans="1:8" ht="30" customHeight="1">
      <c r="A13" s="139"/>
      <c r="B13" s="41" t="s">
        <v>86</v>
      </c>
      <c r="C13" s="98">
        <v>120</v>
      </c>
      <c r="D13" s="98">
        <f>50+14+5+10</f>
        <v>79</v>
      </c>
      <c r="E13" s="83">
        <f t="shared" si="0"/>
        <v>9480</v>
      </c>
      <c r="F13" s="158" t="s">
        <v>90</v>
      </c>
      <c r="G13" s="141"/>
      <c r="H13" s="142"/>
    </row>
    <row r="14" spans="1:8" ht="30" customHeight="1">
      <c r="A14" s="139"/>
      <c r="B14" s="41" t="s">
        <v>87</v>
      </c>
      <c r="C14" s="98">
        <v>234</v>
      </c>
      <c r="D14" s="98">
        <v>50</v>
      </c>
      <c r="E14" s="83">
        <f t="shared" si="0"/>
        <v>11700</v>
      </c>
      <c r="F14" s="188" t="s">
        <v>88</v>
      </c>
      <c r="G14" s="189"/>
      <c r="H14" s="190"/>
    </row>
    <row r="15" spans="1:8" ht="30" customHeight="1">
      <c r="A15" s="139"/>
      <c r="B15" s="41"/>
      <c r="C15" s="98"/>
      <c r="D15" s="98"/>
      <c r="E15" s="83">
        <f t="shared" si="0"/>
        <v>0</v>
      </c>
      <c r="F15" s="158"/>
      <c r="G15" s="141"/>
      <c r="H15" s="142"/>
    </row>
    <row r="16" spans="1:8" ht="15.75">
      <c r="A16" s="139"/>
      <c r="B16" s="2" t="s">
        <v>15</v>
      </c>
      <c r="C16" s="74"/>
      <c r="D16" s="74"/>
      <c r="E16" s="75">
        <f>SUM(E8:E15)</f>
        <v>35132.8</v>
      </c>
      <c r="F16" s="127"/>
      <c r="G16" s="127"/>
      <c r="H16" s="128"/>
    </row>
    <row r="17" spans="1:8" ht="30" customHeight="1">
      <c r="A17" s="111" t="s">
        <v>16</v>
      </c>
      <c r="B17" s="22" t="s">
        <v>89</v>
      </c>
      <c r="C17" s="103">
        <f>E16*0.06</f>
        <v>2107.9680000000003</v>
      </c>
      <c r="D17" s="103">
        <v>1</v>
      </c>
      <c r="E17" s="104">
        <f>C17*D17</f>
        <v>2107.9680000000003</v>
      </c>
      <c r="F17" s="143"/>
      <c r="G17" s="115"/>
      <c r="H17" s="116"/>
    </row>
    <row r="18" spans="1:8" ht="30" customHeight="1">
      <c r="A18" s="112"/>
      <c r="B18" s="22"/>
      <c r="C18" s="77"/>
      <c r="D18" s="77"/>
      <c r="E18" s="78"/>
      <c r="F18" s="37"/>
      <c r="G18" s="36"/>
      <c r="H18" s="38"/>
    </row>
    <row r="19" spans="1:8" ht="30" customHeight="1">
      <c r="A19" s="112"/>
      <c r="B19" s="39"/>
      <c r="C19" s="79"/>
      <c r="D19" s="79"/>
      <c r="E19" s="78">
        <f>C19*D19</f>
        <v>0</v>
      </c>
      <c r="F19" s="119"/>
      <c r="G19" s="119"/>
      <c r="H19" s="120"/>
    </row>
    <row r="20" spans="1:8" ht="15.75">
      <c r="A20" s="113"/>
      <c r="B20" s="2" t="s">
        <v>15</v>
      </c>
      <c r="C20" s="74"/>
      <c r="D20" s="74"/>
      <c r="E20" s="75">
        <f>SUM(E17:E19)</f>
        <v>2107.9680000000003</v>
      </c>
      <c r="F20" s="127"/>
      <c r="G20" s="127"/>
      <c r="H20" s="128"/>
    </row>
    <row r="21" spans="1:8" ht="17.25" customHeight="1" thickBot="1">
      <c r="A21" s="132" t="s">
        <v>17</v>
      </c>
      <c r="B21" s="133"/>
      <c r="C21" s="133"/>
      <c r="D21" s="134"/>
      <c r="E21" s="80">
        <f>E16+E20</f>
        <v>37240.768000000004</v>
      </c>
      <c r="F21" s="135"/>
      <c r="G21" s="135"/>
      <c r="H21" s="136"/>
    </row>
  </sheetData>
  <sheetProtection/>
  <mergeCells count="27">
    <mergeCell ref="A1:H1"/>
    <mergeCell ref="A2:H2"/>
    <mergeCell ref="B3:D3"/>
    <mergeCell ref="E3:F3"/>
    <mergeCell ref="G3:H3"/>
    <mergeCell ref="B4:D4"/>
    <mergeCell ref="E4:F4"/>
    <mergeCell ref="G4:H4"/>
    <mergeCell ref="A21:D21"/>
    <mergeCell ref="F21:H21"/>
    <mergeCell ref="F15:H15"/>
    <mergeCell ref="F16:H16"/>
    <mergeCell ref="F17:H17"/>
    <mergeCell ref="F8:H8"/>
    <mergeCell ref="F10:H10"/>
    <mergeCell ref="F11:H11"/>
    <mergeCell ref="F12:H12"/>
    <mergeCell ref="F13:H13"/>
    <mergeCell ref="F19:H19"/>
    <mergeCell ref="F20:H20"/>
    <mergeCell ref="A8:A16"/>
    <mergeCell ref="A17:A20"/>
    <mergeCell ref="B5:H5"/>
    <mergeCell ref="B6:G6"/>
    <mergeCell ref="F7:H7"/>
    <mergeCell ref="F14:H14"/>
    <mergeCell ref="F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20"/>
  <sheetViews>
    <sheetView zoomScalePageLayoutView="0" workbookViewId="0" topLeftCell="A16">
      <selection activeCell="B9" sqref="A9:IV9"/>
    </sheetView>
  </sheetViews>
  <sheetFormatPr defaultColWidth="9.00390625" defaultRowHeight="15.75"/>
  <cols>
    <col min="1" max="1" width="11.25390625" style="0" customWidth="1"/>
    <col min="2" max="2" width="15.00390625" style="0" customWidth="1"/>
    <col min="3" max="4" width="10.00390625" style="81" customWidth="1"/>
    <col min="5" max="5" width="12.00390625" style="81" customWidth="1"/>
    <col min="8" max="8" width="14.875" style="0" customWidth="1"/>
    <col min="9" max="40" width="8.875" style="8" customWidth="1"/>
  </cols>
  <sheetData>
    <row r="1" spans="1:8" ht="23.25" customHeight="1">
      <c r="A1" s="145" t="s">
        <v>120</v>
      </c>
      <c r="B1" s="146"/>
      <c r="C1" s="146"/>
      <c r="D1" s="146"/>
      <c r="E1" s="146"/>
      <c r="F1" s="146"/>
      <c r="G1" s="146"/>
      <c r="H1" s="146"/>
    </row>
    <row r="2" spans="1:8" ht="16.5" thickBot="1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33" customHeight="1">
      <c r="A3" s="14" t="s">
        <v>1</v>
      </c>
      <c r="B3" s="148" t="s">
        <v>121</v>
      </c>
      <c r="C3" s="148"/>
      <c r="D3" s="148"/>
      <c r="E3" s="149" t="s">
        <v>2</v>
      </c>
      <c r="F3" s="149"/>
      <c r="G3" s="150"/>
      <c r="H3" s="151"/>
    </row>
    <row r="4" spans="1:8" ht="33" customHeight="1">
      <c r="A4" s="15" t="s">
        <v>3</v>
      </c>
      <c r="B4" s="152" t="s">
        <v>122</v>
      </c>
      <c r="C4" s="152"/>
      <c r="D4" s="152"/>
      <c r="E4" s="153" t="s">
        <v>4</v>
      </c>
      <c r="F4" s="153"/>
      <c r="G4" s="148" t="s">
        <v>123</v>
      </c>
      <c r="H4" s="148"/>
    </row>
    <row r="5" spans="1:8" ht="30.75" customHeight="1">
      <c r="A5" s="15" t="s">
        <v>5</v>
      </c>
      <c r="B5" s="154">
        <f>E20</f>
        <v>250142.6</v>
      </c>
      <c r="C5" s="155"/>
      <c r="D5" s="155"/>
      <c r="E5" s="155"/>
      <c r="F5" s="155"/>
      <c r="G5" s="155"/>
      <c r="H5" s="156"/>
    </row>
    <row r="6" spans="1:8" ht="15.75">
      <c r="A6" s="16" t="s">
        <v>6</v>
      </c>
      <c r="B6" s="124" t="s">
        <v>7</v>
      </c>
      <c r="C6" s="124"/>
      <c r="D6" s="124"/>
      <c r="E6" s="124"/>
      <c r="F6" s="124"/>
      <c r="G6" s="124"/>
      <c r="H6" s="17"/>
    </row>
    <row r="7" spans="1:8" ht="20.25" customHeight="1">
      <c r="A7" s="18" t="s">
        <v>8</v>
      </c>
      <c r="B7" s="82" t="s">
        <v>9</v>
      </c>
      <c r="C7" s="68" t="s">
        <v>10</v>
      </c>
      <c r="D7" s="68" t="s">
        <v>124</v>
      </c>
      <c r="E7" s="69" t="s">
        <v>11</v>
      </c>
      <c r="F7" s="125" t="s">
        <v>12</v>
      </c>
      <c r="G7" s="125"/>
      <c r="H7" s="126"/>
    </row>
    <row r="8" spans="1:8" ht="35.25" customHeight="1">
      <c r="A8" s="139" t="s">
        <v>14</v>
      </c>
      <c r="B8" s="52" t="s">
        <v>125</v>
      </c>
      <c r="C8" s="70">
        <v>2000</v>
      </c>
      <c r="D8" s="70">
        <v>5</v>
      </c>
      <c r="E8" s="71">
        <f>C8*D8</f>
        <v>10000</v>
      </c>
      <c r="F8" s="167" t="s">
        <v>126</v>
      </c>
      <c r="G8" s="196"/>
      <c r="H8" s="197"/>
    </row>
    <row r="9" spans="1:8" ht="44.25" customHeight="1">
      <c r="A9" s="139"/>
      <c r="B9" s="53" t="s">
        <v>75</v>
      </c>
      <c r="C9" s="70">
        <v>1600</v>
      </c>
      <c r="D9" s="70">
        <v>10</v>
      </c>
      <c r="E9" s="71">
        <f>C9*D9</f>
        <v>16000</v>
      </c>
      <c r="F9" s="198" t="s">
        <v>127</v>
      </c>
      <c r="G9" s="199"/>
      <c r="H9" s="199"/>
    </row>
    <row r="10" spans="1:8" ht="51.75" customHeight="1">
      <c r="A10" s="139"/>
      <c r="B10" s="60" t="s">
        <v>91</v>
      </c>
      <c r="C10" s="70">
        <v>45000</v>
      </c>
      <c r="D10" s="70">
        <v>1</v>
      </c>
      <c r="E10" s="71">
        <f>C10*D10</f>
        <v>45000</v>
      </c>
      <c r="F10" s="200" t="s">
        <v>138</v>
      </c>
      <c r="G10" s="201"/>
      <c r="H10" s="202"/>
    </row>
    <row r="11" spans="1:8" ht="30" customHeight="1">
      <c r="A11" s="139"/>
      <c r="B11" s="54" t="s">
        <v>128</v>
      </c>
      <c r="C11" s="70">
        <v>10000</v>
      </c>
      <c r="D11" s="70">
        <v>1</v>
      </c>
      <c r="E11" s="71">
        <v>10000</v>
      </c>
      <c r="F11" s="193" t="s">
        <v>129</v>
      </c>
      <c r="G11" s="203"/>
      <c r="H11" s="204"/>
    </row>
    <row r="12" spans="1:8" ht="37.5" customHeight="1">
      <c r="A12" s="139"/>
      <c r="B12" s="54" t="s">
        <v>130</v>
      </c>
      <c r="C12" s="70">
        <v>20000</v>
      </c>
      <c r="D12" s="70">
        <v>1</v>
      </c>
      <c r="E12" s="71">
        <v>20000</v>
      </c>
      <c r="F12" s="193" t="s">
        <v>131</v>
      </c>
      <c r="G12" s="194"/>
      <c r="H12" s="194"/>
    </row>
    <row r="13" spans="1:8" ht="298.5" customHeight="1">
      <c r="A13" s="139"/>
      <c r="B13" s="54" t="s">
        <v>132</v>
      </c>
      <c r="C13" s="70">
        <v>120000</v>
      </c>
      <c r="D13" s="70">
        <v>1</v>
      </c>
      <c r="E13" s="71">
        <v>120000</v>
      </c>
      <c r="F13" s="195" t="s">
        <v>139</v>
      </c>
      <c r="G13" s="194"/>
      <c r="H13" s="194"/>
    </row>
    <row r="14" spans="1:8" ht="30" customHeight="1">
      <c r="A14" s="139"/>
      <c r="B14" s="55" t="s">
        <v>133</v>
      </c>
      <c r="C14" s="72">
        <f>(E8+E9+E10+E15)*0.0191</f>
        <v>1642.6</v>
      </c>
      <c r="D14" s="72">
        <v>1</v>
      </c>
      <c r="E14" s="73">
        <f>C14*D14</f>
        <v>1642.6</v>
      </c>
      <c r="F14" s="193"/>
      <c r="G14" s="194"/>
      <c r="H14" s="194"/>
    </row>
    <row r="15" spans="1:8" ht="30" customHeight="1">
      <c r="A15" s="139"/>
      <c r="B15" s="54" t="s">
        <v>134</v>
      </c>
      <c r="C15" s="70">
        <v>120</v>
      </c>
      <c r="D15" s="70">
        <v>125</v>
      </c>
      <c r="E15" s="71">
        <v>15000</v>
      </c>
      <c r="F15" s="193"/>
      <c r="G15" s="194"/>
      <c r="H15" s="194"/>
    </row>
    <row r="16" spans="1:8" ht="30" customHeight="1">
      <c r="A16" s="139"/>
      <c r="B16" s="54" t="s">
        <v>135</v>
      </c>
      <c r="C16" s="70">
        <v>20</v>
      </c>
      <c r="D16" s="70">
        <v>125</v>
      </c>
      <c r="E16" s="71">
        <f>C16*D16</f>
        <v>2500</v>
      </c>
      <c r="F16" s="130"/>
      <c r="G16" s="130"/>
      <c r="H16" s="131"/>
    </row>
    <row r="17" spans="1:8" ht="15.75">
      <c r="A17" s="139"/>
      <c r="B17" s="2" t="s">
        <v>15</v>
      </c>
      <c r="C17" s="74"/>
      <c r="D17" s="74"/>
      <c r="E17" s="75">
        <f>SUM(E8:E16)</f>
        <v>240142.6</v>
      </c>
      <c r="F17" s="127"/>
      <c r="G17" s="127"/>
      <c r="H17" s="128"/>
    </row>
    <row r="18" spans="1:8" ht="30" customHeight="1">
      <c r="A18" s="111" t="s">
        <v>16</v>
      </c>
      <c r="B18" s="54" t="s">
        <v>136</v>
      </c>
      <c r="C18" s="76">
        <v>10000</v>
      </c>
      <c r="D18" s="76">
        <v>1</v>
      </c>
      <c r="E18" s="73">
        <f>C18*D18</f>
        <v>10000</v>
      </c>
      <c r="F18" s="143"/>
      <c r="G18" s="115"/>
      <c r="H18" s="116"/>
    </row>
    <row r="19" spans="1:8" ht="15.75">
      <c r="A19" s="113"/>
      <c r="B19" s="2" t="s">
        <v>15</v>
      </c>
      <c r="C19" s="74"/>
      <c r="D19" s="74"/>
      <c r="E19" s="75">
        <f>SUM(E18:E18)</f>
        <v>10000</v>
      </c>
      <c r="F19" s="127"/>
      <c r="G19" s="127"/>
      <c r="H19" s="128"/>
    </row>
    <row r="20" spans="1:8" ht="17.25" customHeight="1" thickBot="1">
      <c r="A20" s="132" t="s">
        <v>17</v>
      </c>
      <c r="B20" s="133"/>
      <c r="C20" s="133"/>
      <c r="D20" s="134"/>
      <c r="E20" s="80">
        <f>E17+E19</f>
        <v>250142.6</v>
      </c>
      <c r="F20" s="135"/>
      <c r="G20" s="135"/>
      <c r="H20" s="136"/>
    </row>
  </sheetData>
  <sheetProtection/>
  <mergeCells count="27">
    <mergeCell ref="A1:H1"/>
    <mergeCell ref="A2:H2"/>
    <mergeCell ref="B3:D3"/>
    <mergeCell ref="E3:F3"/>
    <mergeCell ref="G3:H3"/>
    <mergeCell ref="B4:D4"/>
    <mergeCell ref="E4:F4"/>
    <mergeCell ref="G4:H4"/>
    <mergeCell ref="F15:H15"/>
    <mergeCell ref="B5:H5"/>
    <mergeCell ref="B6:G6"/>
    <mergeCell ref="F7:H7"/>
    <mergeCell ref="A8:A17"/>
    <mergeCell ref="F8:H8"/>
    <mergeCell ref="F9:H9"/>
    <mergeCell ref="F10:H10"/>
    <mergeCell ref="F11:H11"/>
    <mergeCell ref="A18:A19"/>
    <mergeCell ref="F19:H19"/>
    <mergeCell ref="A20:D20"/>
    <mergeCell ref="F12:H12"/>
    <mergeCell ref="F13:H13"/>
    <mergeCell ref="F18:H18"/>
    <mergeCell ref="F20:H20"/>
    <mergeCell ref="F16:H16"/>
    <mergeCell ref="F17:H17"/>
    <mergeCell ref="F14:H14"/>
  </mergeCells>
  <printOptions/>
  <pageMargins left="0.25" right="0.25" top="0.75" bottom="0.75" header="0.3" footer="0.3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9">
      <selection activeCell="B3" sqref="B3:D3"/>
    </sheetView>
  </sheetViews>
  <sheetFormatPr defaultColWidth="9.00390625" defaultRowHeight="15.75"/>
  <cols>
    <col min="9" max="51" width="8.75390625" style="206" customWidth="1"/>
  </cols>
  <sheetData>
    <row r="1" spans="1:8" ht="37.5" customHeight="1">
      <c r="A1" s="173" t="s">
        <v>140</v>
      </c>
      <c r="B1" s="205"/>
      <c r="C1" s="205"/>
      <c r="D1" s="205"/>
      <c r="E1" s="205"/>
      <c r="F1" s="205"/>
      <c r="G1" s="205"/>
      <c r="H1" s="205"/>
    </row>
    <row r="2" spans="1:8" ht="37.5" customHeight="1">
      <c r="A2" s="207" t="s">
        <v>0</v>
      </c>
      <c r="B2" s="207"/>
      <c r="C2" s="207"/>
      <c r="D2" s="207"/>
      <c r="E2" s="207"/>
      <c r="F2" s="207"/>
      <c r="G2" s="207"/>
      <c r="H2" s="207"/>
    </row>
    <row r="3" spans="1:8" ht="37.5" customHeight="1">
      <c r="A3" s="208" t="s">
        <v>1</v>
      </c>
      <c r="B3" s="209" t="s">
        <v>164</v>
      </c>
      <c r="C3" s="209"/>
      <c r="D3" s="209"/>
      <c r="E3" s="210" t="s">
        <v>2</v>
      </c>
      <c r="F3" s="210"/>
      <c r="G3" s="211"/>
      <c r="H3" s="212"/>
    </row>
    <row r="4" spans="1:8" ht="37.5" customHeight="1">
      <c r="A4" s="208" t="s">
        <v>3</v>
      </c>
      <c r="B4" s="213" t="s">
        <v>141</v>
      </c>
      <c r="C4" s="213"/>
      <c r="D4" s="213"/>
      <c r="E4" s="210" t="s">
        <v>4</v>
      </c>
      <c r="F4" s="210"/>
      <c r="G4" s="209" t="s">
        <v>142</v>
      </c>
      <c r="H4" s="209"/>
    </row>
    <row r="5" spans="1:8" ht="37.5" customHeight="1">
      <c r="A5" s="208" t="s">
        <v>5</v>
      </c>
      <c r="B5" s="214">
        <f>E25</f>
        <v>43089.78</v>
      </c>
      <c r="C5" s="215"/>
      <c r="D5" s="215"/>
      <c r="E5" s="215"/>
      <c r="F5" s="215"/>
      <c r="G5" s="215"/>
      <c r="H5" s="216"/>
    </row>
    <row r="6" spans="1:8" ht="37.5" customHeight="1">
      <c r="A6" s="217" t="s">
        <v>6</v>
      </c>
      <c r="B6" s="218" t="s">
        <v>7</v>
      </c>
      <c r="C6" s="218"/>
      <c r="D6" s="218"/>
      <c r="E6" s="218"/>
      <c r="F6" s="218"/>
      <c r="G6" s="218"/>
      <c r="H6" s="219"/>
    </row>
    <row r="7" spans="1:8" ht="37.5" customHeight="1">
      <c r="A7" s="220" t="s">
        <v>8</v>
      </c>
      <c r="B7" s="220" t="s">
        <v>9</v>
      </c>
      <c r="C7" s="220" t="s">
        <v>10</v>
      </c>
      <c r="D7" s="220" t="s">
        <v>143</v>
      </c>
      <c r="E7" s="221" t="s">
        <v>11</v>
      </c>
      <c r="F7" s="222" t="s">
        <v>12</v>
      </c>
      <c r="G7" s="222"/>
      <c r="H7" s="222"/>
    </row>
    <row r="8" spans="1:8" ht="37.5" customHeight="1">
      <c r="A8" s="223" t="s">
        <v>14</v>
      </c>
      <c r="B8" s="224" t="s">
        <v>144</v>
      </c>
      <c r="C8" s="225">
        <v>1000</v>
      </c>
      <c r="D8" s="225">
        <v>8</v>
      </c>
      <c r="E8" s="226">
        <f aca="true" t="shared" si="0" ref="E8:E21">C8*D8</f>
        <v>8000</v>
      </c>
      <c r="F8" s="227" t="s">
        <v>145</v>
      </c>
      <c r="G8" s="228"/>
      <c r="H8" s="229"/>
    </row>
    <row r="9" spans="1:8" ht="37.5" customHeight="1">
      <c r="A9" s="223"/>
      <c r="B9" s="230" t="s">
        <v>146</v>
      </c>
      <c r="C9" s="231">
        <v>200</v>
      </c>
      <c r="D9" s="231">
        <v>5</v>
      </c>
      <c r="E9" s="226">
        <f>C9*D9</f>
        <v>1000</v>
      </c>
      <c r="F9" s="232" t="s">
        <v>147</v>
      </c>
      <c r="G9" s="194"/>
      <c r="H9" s="233"/>
    </row>
    <row r="10" spans="1:8" ht="37.5" customHeight="1">
      <c r="A10" s="223"/>
      <c r="B10" s="234" t="s">
        <v>148</v>
      </c>
      <c r="C10" s="235">
        <v>10</v>
      </c>
      <c r="D10" s="235">
        <v>25</v>
      </c>
      <c r="E10" s="226">
        <f>C10*D10</f>
        <v>250</v>
      </c>
      <c r="F10" s="232" t="s">
        <v>149</v>
      </c>
      <c r="G10" s="203"/>
      <c r="H10" s="204"/>
    </row>
    <row r="11" spans="1:8" ht="37.5" customHeight="1">
      <c r="A11" s="223"/>
      <c r="B11" s="224" t="s">
        <v>150</v>
      </c>
      <c r="C11" s="225">
        <v>160</v>
      </c>
      <c r="D11" s="225">
        <v>20</v>
      </c>
      <c r="E11" s="226">
        <f t="shared" si="0"/>
        <v>3200</v>
      </c>
      <c r="F11" s="236" t="s">
        <v>151</v>
      </c>
      <c r="G11" s="237"/>
      <c r="H11" s="237"/>
    </row>
    <row r="12" spans="1:8" ht="37.5" customHeight="1">
      <c r="A12" s="223"/>
      <c r="B12" s="224" t="s">
        <v>152</v>
      </c>
      <c r="C12" s="225">
        <v>1000</v>
      </c>
      <c r="D12" s="225">
        <v>2</v>
      </c>
      <c r="E12" s="226">
        <f t="shared" si="0"/>
        <v>2000</v>
      </c>
      <c r="F12" s="238" t="s">
        <v>153</v>
      </c>
      <c r="G12" s="239"/>
      <c r="H12" s="239"/>
    </row>
    <row r="13" spans="1:8" ht="37.5" customHeight="1">
      <c r="A13" s="223"/>
      <c r="B13" s="224" t="s">
        <v>154</v>
      </c>
      <c r="C13" s="225">
        <v>1000</v>
      </c>
      <c r="D13" s="225">
        <v>1</v>
      </c>
      <c r="E13" s="226">
        <f t="shared" si="0"/>
        <v>1000</v>
      </c>
      <c r="F13" s="236" t="s">
        <v>151</v>
      </c>
      <c r="G13" s="237"/>
      <c r="H13" s="237"/>
    </row>
    <row r="14" spans="1:8" ht="37.5" customHeight="1">
      <c r="A14" s="223"/>
      <c r="B14" s="240" t="s">
        <v>155</v>
      </c>
      <c r="C14" s="240">
        <v>123</v>
      </c>
      <c r="D14" s="240">
        <v>43</v>
      </c>
      <c r="E14" s="226">
        <f t="shared" si="0"/>
        <v>5289</v>
      </c>
      <c r="F14" s="236" t="s">
        <v>156</v>
      </c>
      <c r="G14" s="237"/>
      <c r="H14" s="237"/>
    </row>
    <row r="15" spans="1:8" ht="37.5" customHeight="1">
      <c r="A15" s="223"/>
      <c r="B15" s="224" t="s">
        <v>144</v>
      </c>
      <c r="C15" s="225">
        <v>1000</v>
      </c>
      <c r="D15" s="225">
        <v>10</v>
      </c>
      <c r="E15" s="226">
        <f t="shared" si="0"/>
        <v>10000</v>
      </c>
      <c r="F15" s="238" t="s">
        <v>157</v>
      </c>
      <c r="G15" s="239"/>
      <c r="H15" s="239"/>
    </row>
    <row r="16" spans="1:8" ht="37.5" customHeight="1">
      <c r="A16" s="223"/>
      <c r="B16" s="224" t="s">
        <v>158</v>
      </c>
      <c r="C16" s="225">
        <v>40</v>
      </c>
      <c r="D16" s="225">
        <v>100</v>
      </c>
      <c r="E16" s="226">
        <f t="shared" si="0"/>
        <v>4000</v>
      </c>
      <c r="F16" s="236" t="s">
        <v>151</v>
      </c>
      <c r="G16" s="237"/>
      <c r="H16" s="237"/>
    </row>
    <row r="17" spans="1:8" ht="37.5" customHeight="1">
      <c r="A17" s="223"/>
      <c r="B17" s="230" t="s">
        <v>146</v>
      </c>
      <c r="C17" s="231">
        <v>200</v>
      </c>
      <c r="D17" s="231">
        <v>5</v>
      </c>
      <c r="E17" s="226">
        <f>C17*D17</f>
        <v>1000</v>
      </c>
      <c r="F17" s="236" t="s">
        <v>151</v>
      </c>
      <c r="G17" s="237"/>
      <c r="H17" s="237"/>
    </row>
    <row r="18" spans="1:8" ht="37.5" customHeight="1">
      <c r="A18" s="223"/>
      <c r="B18" s="234" t="s">
        <v>148</v>
      </c>
      <c r="C18" s="235">
        <v>10</v>
      </c>
      <c r="D18" s="235">
        <v>50</v>
      </c>
      <c r="E18" s="226">
        <f>C18*D18</f>
        <v>500</v>
      </c>
      <c r="F18" s="238" t="s">
        <v>151</v>
      </c>
      <c r="G18" s="239"/>
      <c r="H18" s="239"/>
    </row>
    <row r="19" spans="1:8" ht="37.5" customHeight="1">
      <c r="A19" s="223"/>
      <c r="B19" s="224" t="s">
        <v>159</v>
      </c>
      <c r="C19" s="225">
        <v>1000</v>
      </c>
      <c r="D19" s="225">
        <v>4</v>
      </c>
      <c r="E19" s="226">
        <f t="shared" si="0"/>
        <v>4000</v>
      </c>
      <c r="F19" s="238" t="s">
        <v>151</v>
      </c>
      <c r="G19" s="239"/>
      <c r="H19" s="239"/>
    </row>
    <row r="20" spans="1:8" ht="37.5" customHeight="1">
      <c r="A20" s="223"/>
      <c r="B20" s="241" t="s">
        <v>160</v>
      </c>
      <c r="C20" s="235">
        <v>300</v>
      </c>
      <c r="D20" s="235">
        <v>2</v>
      </c>
      <c r="E20" s="226">
        <f>C20*D20</f>
        <v>600</v>
      </c>
      <c r="F20" s="236" t="s">
        <v>161</v>
      </c>
      <c r="G20" s="237"/>
      <c r="H20" s="237"/>
    </row>
    <row r="21" spans="1:8" ht="37.5" customHeight="1">
      <c r="A21" s="223"/>
      <c r="B21" s="224" t="s">
        <v>162</v>
      </c>
      <c r="C21" s="242">
        <f>(E11+E13+E14+E19)*0.02</f>
        <v>269.78000000000003</v>
      </c>
      <c r="D21" s="225">
        <v>1</v>
      </c>
      <c r="E21" s="243">
        <f t="shared" si="0"/>
        <v>269.78000000000003</v>
      </c>
      <c r="F21" s="236" t="s">
        <v>151</v>
      </c>
      <c r="G21" s="237"/>
      <c r="H21" s="237"/>
    </row>
    <row r="22" spans="1:8" ht="37.5" customHeight="1">
      <c r="A22" s="223"/>
      <c r="B22" s="226" t="s">
        <v>15</v>
      </c>
      <c r="C22" s="244"/>
      <c r="D22" s="244"/>
      <c r="E22" s="243">
        <f>SUM(E8:E21)</f>
        <v>41108.78</v>
      </c>
      <c r="F22" s="245"/>
      <c r="G22" s="245"/>
      <c r="H22" s="245"/>
    </row>
    <row r="23" spans="1:8" ht="37.5" customHeight="1">
      <c r="A23" s="246" t="s">
        <v>16</v>
      </c>
      <c r="B23" s="247" t="s">
        <v>163</v>
      </c>
      <c r="C23" s="248">
        <v>1981</v>
      </c>
      <c r="D23" s="248">
        <v>1</v>
      </c>
      <c r="E23" s="249">
        <f>C23*D23</f>
        <v>1981</v>
      </c>
      <c r="F23" s="236" t="s">
        <v>151</v>
      </c>
      <c r="G23" s="237"/>
      <c r="H23" s="237"/>
    </row>
    <row r="24" spans="1:8" ht="37.5" customHeight="1">
      <c r="A24" s="250"/>
      <c r="B24" s="226" t="s">
        <v>15</v>
      </c>
      <c r="C24" s="244"/>
      <c r="D24" s="244"/>
      <c r="E24" s="226">
        <f>SUM(E23:E23)</f>
        <v>1981</v>
      </c>
      <c r="F24" s="245"/>
      <c r="G24" s="245"/>
      <c r="H24" s="245"/>
    </row>
    <row r="25" spans="1:8" ht="37.5" customHeight="1">
      <c r="A25" s="251" t="s">
        <v>17</v>
      </c>
      <c r="B25" s="252"/>
      <c r="C25" s="252"/>
      <c r="D25" s="253"/>
      <c r="E25" s="243">
        <f>E22+E24</f>
        <v>43089.78</v>
      </c>
      <c r="F25" s="254"/>
      <c r="G25" s="254"/>
      <c r="H25" s="254"/>
    </row>
  </sheetData>
  <sheetProtection/>
  <mergeCells count="32">
    <mergeCell ref="A25:D25"/>
    <mergeCell ref="F25:H25"/>
    <mergeCell ref="F20:H20"/>
    <mergeCell ref="F21:H21"/>
    <mergeCell ref="F22:H22"/>
    <mergeCell ref="A23:A24"/>
    <mergeCell ref="F23:H23"/>
    <mergeCell ref="F24:H24"/>
    <mergeCell ref="F14:H14"/>
    <mergeCell ref="F15:H15"/>
    <mergeCell ref="F16:H16"/>
    <mergeCell ref="F17:H17"/>
    <mergeCell ref="F18:H18"/>
    <mergeCell ref="F19:H19"/>
    <mergeCell ref="B5:H5"/>
    <mergeCell ref="B6:G6"/>
    <mergeCell ref="F7:H7"/>
    <mergeCell ref="A8:A22"/>
    <mergeCell ref="F8:H8"/>
    <mergeCell ref="F9:H9"/>
    <mergeCell ref="F10:H10"/>
    <mergeCell ref="F11:H11"/>
    <mergeCell ref="F12:H12"/>
    <mergeCell ref="F13:H13"/>
    <mergeCell ref="A1:H1"/>
    <mergeCell ref="A2:H2"/>
    <mergeCell ref="B3:D3"/>
    <mergeCell ref="E3:F3"/>
    <mergeCell ref="G3:H3"/>
    <mergeCell ref="B4:D4"/>
    <mergeCell ref="E4:F4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CLC</dc:creator>
  <cp:keywords/>
  <dc:description/>
  <cp:lastModifiedBy>U3</cp:lastModifiedBy>
  <cp:lastPrinted>2016-03-02T00:56:10Z</cp:lastPrinted>
  <dcterms:created xsi:type="dcterms:W3CDTF">2013-11-21T02:31:10Z</dcterms:created>
  <dcterms:modified xsi:type="dcterms:W3CDTF">2016-03-02T01:25:22Z</dcterms:modified>
  <cp:category/>
  <cp:version/>
  <cp:contentType/>
  <cp:contentStatus/>
</cp:coreProperties>
</file>